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7D8789FB-D8B5-4478-B146-E7995B06218C}" xr6:coauthVersionLast="43" xr6:coauthVersionMax="43" xr10:uidLastSave="{00000000-0000-0000-0000-000000000000}"/>
  <bookViews>
    <workbookView xWindow="-20610" yWindow="-120" windowWidth="20730" windowHeight="11760" xr2:uid="{A0C7D731-68FF-4022-A240-05429B22F5A3}"/>
  </bookViews>
  <sheets>
    <sheet name="ROTA 001" sheetId="1" r:id="rId1"/>
  </sheets>
  <definedNames>
    <definedName name="_xlnm.Print_Area" localSheetId="0">'ROTA 001'!$B$1:$G$81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5" i="1"/>
  <c r="G37" i="1" s="1"/>
  <c r="G55" i="1" s="1"/>
  <c r="G36" i="1"/>
  <c r="G63" i="1" l="1"/>
  <c r="G67" i="1"/>
  <c r="G75" i="1"/>
  <c r="G47" i="1"/>
  <c r="G45" i="1"/>
  <c r="G43" i="1"/>
  <c r="G73" i="1" l="1"/>
  <c r="G69" i="1"/>
  <c r="G71" i="1"/>
  <c r="G61" i="1"/>
  <c r="G59" i="1"/>
  <c r="G57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<sst xmlns="http://schemas.openxmlformats.org/spreadsheetml/2006/main" count="61" uniqueCount="52">
  <si>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</si>
  <si>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001</t>
  </si>
  <si>
    <t>Veículo  exigido com 48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</si>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</sst>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0" xfId="0" applyFont="1"/>
    <xf numFmtId="164" fontId="5" fillId="0" borderId="4" xfId="2" applyBorder="1" applyAlignment="1">
      <alignment horizontal="center"/>
    </xf>
    <xf numFmtId="0" fontId="5" fillId="0" borderId="4" xfId="0" applyFont="1" applyBorder="1"/>
    <xf numFmtId="164" fontId="5" fillId="0" borderId="6" xfId="2" applyBorder="1" applyAlignment="1">
      <alignment vertical="center"/>
    </xf>
    <xf numFmtId="164" fontId="5" fillId="0" borderId="6" xfId="2" applyBorder="1" applyAlignment="1">
      <alignment horizontal="center"/>
    </xf>
    <xf numFmtId="164" fontId="5" fillId="0" borderId="2" xfId="2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64" fontId="5" fillId="4" borderId="6" xfId="2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43" fontId="1" fillId="4" borderId="6" xfId="0" applyNumberFormat="1" applyFont="1" applyFill="1" applyBorder="1" applyAlignment="1">
      <alignment horizontal="center"/>
    </xf>
    <xf numFmtId="164" fontId="5" fillId="0" borderId="0" xfId="2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164" fontId="1" fillId="4" borderId="6" xfId="2" applyFont="1" applyFill="1" applyBorder="1" applyAlignment="1">
      <alignment horizontal="center"/>
    </xf>
    <xf numFmtId="164" fontId="1" fillId="3" borderId="10" xfId="2" applyFont="1" applyFill="1" applyBorder="1"/>
    <xf numFmtId="0" fontId="5" fillId="0" borderId="11" xfId="0" applyFont="1" applyBorder="1" applyAlignment="1">
      <alignment horizontal="left"/>
    </xf>
    <xf numFmtId="164" fontId="5" fillId="0" borderId="12" xfId="2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164" fontId="5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center"/>
    </xf>
    <xf numFmtId="10" fontId="5" fillId="3" borderId="14" xfId="0" applyNumberFormat="1" applyFont="1" applyFill="1" applyBorder="1" applyAlignment="1">
      <alignment horizontal="center"/>
    </xf>
    <xf numFmtId="164" fontId="5" fillId="5" borderId="15" xfId="2" applyFill="1" applyBorder="1" applyAlignment="1">
      <alignment horizontal="center"/>
    </xf>
    <xf numFmtId="0" fontId="5" fillId="0" borderId="0" xfId="2" applyNumberFormat="1" applyAlignment="1">
      <alignment horizontal="right"/>
    </xf>
    <xf numFmtId="0" fontId="5" fillId="4" borderId="0" xfId="0" applyFont="1" applyFill="1" applyAlignment="1">
      <alignment horizontal="left"/>
    </xf>
    <xf numFmtId="0" fontId="5" fillId="4" borderId="0" xfId="2" applyNumberFormat="1" applyFill="1" applyAlignment="1">
      <alignment horizontal="right"/>
    </xf>
    <xf numFmtId="4" fontId="5" fillId="0" borderId="0" xfId="2" applyNumberFormat="1" applyAlignment="1">
      <alignment horizontal="center"/>
    </xf>
    <xf numFmtId="0" fontId="1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0" fillId="3" borderId="10" xfId="0" applyFill="1" applyBorder="1"/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0" fontId="5" fillId="3" borderId="0" xfId="0" applyNumberFormat="1" applyFont="1" applyFill="1" applyAlignment="1">
      <alignment horizontal="center"/>
    </xf>
    <xf numFmtId="164" fontId="5" fillId="5" borderId="0" xfId="2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1" fillId="0" borderId="0" xfId="0" applyFont="1"/>
    <xf numFmtId="164" fontId="5" fillId="6" borderId="4" xfId="2" applyFill="1" applyBorder="1" applyAlignment="1" applyProtection="1">
      <alignment horizontal="center"/>
      <protection locked="0"/>
    </xf>
    <xf numFmtId="0" fontId="5" fillId="6" borderId="4" xfId="2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4" xfId="2" applyBorder="1" applyAlignment="1">
      <alignment horizontal="left"/>
    </xf>
    <xf numFmtId="164" fontId="5" fillId="0" borderId="5" xfId="2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68" fontId="1" fillId="0" borderId="0" xfId="0" applyNumberFormat="1" applyFont="1" applyAlignment="1">
      <alignment horizontal="righ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6" fontId="5" fillId="0" borderId="0" xfId="1" applyNumberFormat="1" applyAlignment="1">
      <alignment horizontal="right"/>
    </xf>
    <xf numFmtId="167" fontId="0" fillId="0" borderId="0" xfId="0" applyNumberFormat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9398B-C4AC-4234-812E-4BE193D0A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DA33-2D5B-462F-8AF3-4205D30F17B2}">
  <dimension ref="B1:G87"/>
  <sheetViews>
    <sheetView tabSelected="1" view="pageBreakPreview" topLeftCell="A25" zoomScaleNormal="100" zoomScaleSheetLayoutView="100" zoomScalePageLayoutView="120" workbookViewId="0">
      <selection activeCell="G32" sqref="G32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59"/>
      <c r="C1" s="60"/>
      <c r="D1" s="60"/>
      <c r="E1" s="60"/>
      <c r="F1" s="60"/>
      <c r="G1" s="60"/>
    </row>
    <row r="2" spans="2:7" x14ac:dyDescent="0.2">
      <c r="B2" s="60"/>
      <c r="C2" s="60"/>
      <c r="D2" s="60"/>
      <c r="E2" s="60"/>
      <c r="F2" s="60"/>
      <c r="G2" s="60"/>
    </row>
    <row r="3" spans="2:7" x14ac:dyDescent="0.2">
      <c r="B3" s="60"/>
      <c r="C3" s="60"/>
      <c r="D3" s="60"/>
      <c r="E3" s="60"/>
      <c r="F3" s="60"/>
      <c r="G3" s="60"/>
    </row>
    <row r="4" spans="2:7" x14ac:dyDescent="0.2">
      <c r="B4" s="60"/>
      <c r="C4" s="60"/>
      <c r="D4" s="60"/>
      <c r="E4" s="60"/>
      <c r="F4" s="60"/>
      <c r="G4" s="60"/>
    </row>
    <row r="5" spans="2:7" x14ac:dyDescent="0.2">
      <c r="B5" s="60"/>
      <c r="C5" s="60"/>
      <c r="D5" s="60"/>
      <c r="E5" s="60"/>
      <c r="F5" s="60"/>
      <c r="G5" s="60"/>
    </row>
    <row r="6" spans="2:7" x14ac:dyDescent="0.2">
      <c r="B6" s="60"/>
      <c r="C6" s="60"/>
      <c r="D6" s="60"/>
      <c r="E6" s="60"/>
      <c r="F6" s="60"/>
      <c r="G6" s="60"/>
    </row>
    <row r="7" spans="2:7" x14ac:dyDescent="0.2">
      <c r="C7" s="2"/>
      <c r="D7" s="2"/>
      <c r="E7" s="2"/>
      <c r="F7" s="2"/>
      <c r="G7" s="2"/>
    </row>
    <row r="8" spans="2:7" ht="20.25" x14ac:dyDescent="0.4">
      <c r="B8" s="61" t="s">
        <v>0</v>
      </c>
      <c r="C8" s="61"/>
      <c r="D8" s="61"/>
      <c r="E8" s="61"/>
      <c r="F8" s="61"/>
      <c r="G8" s="61"/>
    </row>
    <row r="9" spans="2:7" ht="18" x14ac:dyDescent="0.25">
      <c r="B9" s="62"/>
      <c r="C9" s="62"/>
      <c r="D9" s="62"/>
      <c r="E9" s="62"/>
      <c r="F9" s="62"/>
      <c r="G9" s="62"/>
    </row>
    <row r="10" spans="2:7" ht="15.75" x14ac:dyDescent="0.25">
      <c r="B10" s="63" t="s">
        <v>1</v>
      </c>
      <c r="C10" s="63"/>
      <c r="D10" s="63"/>
      <c r="E10" s="63"/>
      <c r="F10" s="63"/>
      <c r="G10" s="63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3" t="s">
        <v>2</v>
      </c>
      <c r="C12" s="63"/>
      <c r="D12" s="63"/>
      <c r="E12" s="63"/>
      <c r="F12" s="63"/>
      <c r="G12" s="63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64" t="s">
        <v>3</v>
      </c>
      <c r="C14" s="64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65">
        <v>111.4</v>
      </c>
      <c r="C15" s="65"/>
      <c r="D15" s="6">
        <v>20</v>
      </c>
      <c r="E15" s="7">
        <f>D15*B15</f>
        <v>2228</v>
      </c>
      <c r="F15" s="6">
        <v>200</v>
      </c>
      <c r="G15" s="7">
        <f>F15*B15</f>
        <v>22280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66" t="s">
        <v>8</v>
      </c>
      <c r="C17" s="66"/>
      <c r="D17" s="66"/>
      <c r="E17" s="66"/>
      <c r="F17" s="66"/>
      <c r="G17" s="66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7" t="s">
        <v>9</v>
      </c>
      <c r="C19" s="67"/>
      <c r="D19" s="67"/>
      <c r="E19" s="67"/>
      <c r="F19" s="67"/>
      <c r="G19" s="67"/>
    </row>
    <row r="20" spans="2:7" x14ac:dyDescent="0.2">
      <c r="B20" s="68" t="s">
        <v>10</v>
      </c>
      <c r="C20" s="68"/>
      <c r="D20" s="68"/>
      <c r="E20" s="69" t="s">
        <v>11</v>
      </c>
      <c r="F20" s="68"/>
      <c r="G20" s="68"/>
    </row>
    <row r="21" spans="2:7" x14ac:dyDescent="0.2">
      <c r="B21" s="57" t="s">
        <v>12</v>
      </c>
      <c r="C21" s="57"/>
      <c r="D21" s="55">
        <v>3042.11</v>
      </c>
      <c r="E21" s="58" t="s">
        <v>12</v>
      </c>
      <c r="F21" s="57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71" t="s">
        <v>13</v>
      </c>
      <c r="F22" s="70"/>
      <c r="G22" s="9">
        <f>D22*12</f>
        <v>3649.6193669999998</v>
      </c>
    </row>
    <row r="23" spans="2:7" x14ac:dyDescent="0.2">
      <c r="B23" s="72" t="s">
        <v>14</v>
      </c>
      <c r="C23" s="72"/>
      <c r="D23" s="9">
        <f>((D21*0.08)*13.33/12)</f>
        <v>270.34217533333339</v>
      </c>
      <c r="E23" s="73" t="s">
        <v>14</v>
      </c>
      <c r="F23" s="72"/>
      <c r="G23" s="9">
        <f>D23*12</f>
        <v>3244.1061040000004</v>
      </c>
    </row>
    <row r="24" spans="2:7" x14ac:dyDescent="0.2">
      <c r="B24" s="74" t="s">
        <v>15</v>
      </c>
      <c r="C24" s="74"/>
      <c r="D24" s="11">
        <f>(D21*1.33333)/12</f>
        <v>338.01137719166667</v>
      </c>
      <c r="E24" s="75" t="s">
        <v>15</v>
      </c>
      <c r="F24" s="74"/>
      <c r="G24" s="12">
        <f>D24*12</f>
        <v>4056.1365262999998</v>
      </c>
    </row>
    <row r="25" spans="2:7" ht="12" customHeight="1" x14ac:dyDescent="0.2">
      <c r="B25" s="76" t="s">
        <v>16</v>
      </c>
      <c r="C25" s="76"/>
      <c r="D25" s="13"/>
      <c r="E25" s="76"/>
      <c r="F25" s="76"/>
      <c r="G25" s="13">
        <f>SUM(G21:G24)</f>
        <v>47455.181997299995</v>
      </c>
    </row>
    <row r="26" spans="2:7" x14ac:dyDescent="0.2">
      <c r="B26" s="70" t="s">
        <v>17</v>
      </c>
      <c r="C26" s="70"/>
      <c r="D26" s="9"/>
      <c r="E26" s="70"/>
      <c r="F26" s="70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7" t="s">
        <v>19</v>
      </c>
      <c r="C29" s="67"/>
      <c r="D29" s="67"/>
      <c r="E29" s="67"/>
      <c r="F29" s="67"/>
      <c r="G29" s="67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70" t="s">
        <v>23</v>
      </c>
      <c r="C31" s="70"/>
      <c r="D31" s="55">
        <v>6.26</v>
      </c>
      <c r="E31" s="56">
        <v>3.77</v>
      </c>
      <c r="F31" s="21" t="s">
        <v>24</v>
      </c>
      <c r="G31" s="9">
        <f>G15*D31/E31</f>
        <v>36995.437665782491</v>
      </c>
    </row>
    <row r="32" spans="2:7" x14ac:dyDescent="0.2">
      <c r="B32" s="22" t="s">
        <v>25</v>
      </c>
      <c r="C32" s="10"/>
      <c r="D32" s="10"/>
      <c r="E32" s="21"/>
      <c r="F32" s="21"/>
      <c r="G32" s="55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55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55">
        <v>1244.1199999999999</v>
      </c>
    </row>
    <row r="35" spans="2:7" x14ac:dyDescent="0.2">
      <c r="B35" s="70" t="s">
        <v>28</v>
      </c>
      <c r="C35" s="70"/>
      <c r="D35" s="70"/>
      <c r="E35" s="70"/>
      <c r="F35" s="70"/>
      <c r="G35" s="9">
        <f>G31*40%</f>
        <v>14798.175066312997</v>
      </c>
    </row>
    <row r="36" spans="2:7" x14ac:dyDescent="0.2">
      <c r="B36" s="70" t="s">
        <v>29</v>
      </c>
      <c r="C36" s="70"/>
      <c r="D36" s="70"/>
      <c r="E36" s="70"/>
      <c r="F36" s="70"/>
      <c r="G36" s="9">
        <f>G31*20%</f>
        <v>7399.0875331564985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60751.970265251985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78" t="s">
        <v>31</v>
      </c>
      <c r="C39" s="79"/>
      <c r="D39" s="79"/>
      <c r="E39" s="79"/>
      <c r="F39" s="79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22280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2.726749114239317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0.25715133973395538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0.12081388402198952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0.26997515982567494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3.3746894978209365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6.1479023640705668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0.57978980215615983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0.2723946839526315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0.6087032043634224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7.60879005454278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80" t="s">
        <v>51</v>
      </c>
      <c r="C77" s="80"/>
      <c r="D77" s="80"/>
      <c r="E77" s="80"/>
      <c r="F77" s="80"/>
      <c r="G77" s="80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81"/>
      <c r="E81" s="81"/>
      <c r="F81" s="81"/>
      <c r="G81" s="81"/>
    </row>
    <row r="84" spans="2:7" ht="15.75" x14ac:dyDescent="0.25">
      <c r="B84" s="63"/>
      <c r="C84" s="63"/>
      <c r="D84" s="63"/>
      <c r="E84" s="63"/>
      <c r="F84" s="63"/>
      <c r="G84" s="63"/>
    </row>
    <row r="85" spans="2:7" x14ac:dyDescent="0.2">
      <c r="F85" s="82"/>
      <c r="G85" s="82"/>
    </row>
    <row r="86" spans="2:7" x14ac:dyDescent="0.2">
      <c r="F86" s="82"/>
      <c r="G86" s="82"/>
    </row>
    <row r="87" spans="2:7" x14ac:dyDescent="0.2">
      <c r="B87" s="46"/>
      <c r="C87" s="54"/>
      <c r="D87" s="54"/>
      <c r="E87" s="54"/>
      <c r="F87" s="77"/>
      <c r="G87" s="77"/>
    </row>
  </sheetData>
  <sheetProtection algorithmName="SHA-512" hashValue="lBnWOIzX0l7VVZBYEeNNZNSL0Y1zBcHHcPVgRvi801Xcc08Yxt0KNX0dCYyIaxii5vtIgrt+4S+gb3BJ5FdDxw==" saltValue="ppcLaO1yOqKWyRHAENZB/w==" spinCount="100000" sheet="1" objects="1" scenarios="1" selectLockedCells="1"/>
  <mergeCells count="33">
    <mergeCell ref="F87:G87"/>
    <mergeCell ref="B39:F39"/>
    <mergeCell ref="B77:G77"/>
    <mergeCell ref="D81:G81"/>
    <mergeCell ref="B84:G84"/>
    <mergeCell ref="F85:G85"/>
    <mergeCell ref="F86:G86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001</vt:lpstr>
      <vt:lpstr>'ROTA 001'!Area_de_impressao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2024-12-17T12:02:50Z</dcterms:created>
  <dcterms:modified xsi:type="dcterms:W3CDTF">2024-12-17T12:43:35Z</dcterms:modified>
</cp:coreProperties>
</file>