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 Civil\Desktop\NOVO MACHADO\PROJETOS NOVO MACHADO\2024\7 - COBERTURA ACESSO CRECHE\NOVO\"/>
    </mc:Choice>
  </mc:AlternateContent>
  <xr:revisionPtr revIDLastSave="0" documentId="13_ncr:1_{C7101EAF-4AAF-4B18-B1BD-6DB923B780C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definedNames>
    <definedName name="_xlnm._FilterDatabase" localSheetId="0" hidden="1">Worksheet!$A$10:$N$10</definedName>
    <definedName name="_xlnm.Print_Titles" localSheetId="0">Worksheet!$1:$9</definedName>
  </definedNames>
  <calcPr calcId="181029"/>
</workbook>
</file>

<file path=xl/calcChain.xml><?xml version="1.0" encoding="utf-8"?>
<calcChain xmlns="http://schemas.openxmlformats.org/spreadsheetml/2006/main">
  <c r="N29" i="1" l="1"/>
  <c r="M23" i="1"/>
  <c r="K23" i="1"/>
  <c r="M13" i="1"/>
  <c r="K13" i="1"/>
  <c r="I28" i="1"/>
  <c r="M28" i="1" s="1"/>
  <c r="M27" i="1" s="1"/>
  <c r="H28" i="1"/>
  <c r="K28" i="1" s="1"/>
  <c r="K27" i="1" s="1"/>
  <c r="M21" i="1"/>
  <c r="M19" i="1" s="1"/>
  <c r="I21" i="1"/>
  <c r="H21" i="1"/>
  <c r="K21" i="1" s="1"/>
  <c r="I16" i="1"/>
  <c r="M16" i="1" s="1"/>
  <c r="M15" i="1" s="1"/>
  <c r="H16" i="1"/>
  <c r="K16" i="1" s="1"/>
  <c r="K15" i="1" s="1"/>
  <c r="M12" i="1"/>
  <c r="M11" i="1" s="1"/>
  <c r="I12" i="1"/>
  <c r="H12" i="1"/>
  <c r="K12" i="1" s="1"/>
  <c r="K11" i="1" s="1"/>
  <c r="O21" i="1" l="1"/>
  <c r="O19" i="1" s="1"/>
  <c r="O29" i="1" s="1"/>
  <c r="K19" i="1"/>
  <c r="M29" i="1"/>
  <c r="K29" i="1"/>
</calcChain>
</file>

<file path=xl/sharedStrings.xml><?xml version="1.0" encoding="utf-8"?>
<sst xmlns="http://schemas.openxmlformats.org/spreadsheetml/2006/main" count="103" uniqueCount="75">
  <si>
    <t>Planilha Orçamentária Sintética Com Valor da Mão de Obra e Materiais</t>
  </si>
  <si>
    <t>Item</t>
  </si>
  <si>
    <t>Tipo</t>
  </si>
  <si>
    <t>Código</t>
  </si>
  <si>
    <t>Descrição</t>
  </si>
  <si>
    <t>Un.</t>
  </si>
  <si>
    <t>Qtd.</t>
  </si>
  <si>
    <t>Valor Unit</t>
  </si>
  <si>
    <t>Valor Unit. com BDI</t>
  </si>
  <si>
    <t>Totais</t>
  </si>
  <si>
    <t>M.O</t>
  </si>
  <si>
    <t>MAT</t>
  </si>
  <si>
    <t>Total</t>
  </si>
  <si>
    <t>%</t>
  </si>
  <si>
    <t>ESTRUTURA</t>
  </si>
  <si>
    <t xml:space="preserve"> 1.1</t>
  </si>
  <si>
    <t>0000000059</t>
  </si>
  <si>
    <t>ESTRUTURA METÁLICA COMPLETA PARA COBERTURA DE ACESSO, INCLUSO PILARES DE 40x100 COM  ALTURA VARIÁVEL, FIXADOS CORRETAMENTE, VIGAS, TESOURAS COM VÃO DE 7,20 METROS, PLATIBANDA PINTURA MECANIZADA. INCLUSO FORNECIMENTO E INSTALAÇÃO.</t>
  </si>
  <si>
    <t>UNID</t>
  </si>
  <si>
    <t>1,00</t>
  </si>
  <si>
    <t>COBERTURA</t>
  </si>
  <si>
    <t xml:space="preserve"> 2.1</t>
  </si>
  <si>
    <t>Composição Sinapi</t>
  </si>
  <si>
    <t>TELHAMENTO COM TELHA DE AÇO/ALUMÍNIO E = 0,5 MM, COM ATÉ 2 ÁGUAS, INCLUSO IÇAMENTO. AF_07/2019</t>
  </si>
  <si>
    <t>M2</t>
  </si>
  <si>
    <t>70,00</t>
  </si>
  <si>
    <t>FECHAMENTO</t>
  </si>
  <si>
    <t xml:space="preserve"> 3.1</t>
  </si>
  <si>
    <t>0000000061</t>
  </si>
  <si>
    <t>PLACA DE ACM COLORIDO, CONFORME CORES DEFINIDAS EM PROJETO, ESPESSURA DE 4MM, SENDO A PINTURA EM PVDF GARANTIA DE 20 ANOSEM, PARA FECHAMENTO DOS PILARES E DA PLATIBANDA. FIXADOS EM ESTRUTURA METÁLICA. INLCUSO FORNECIMENTO, TRANSPORTE E INSTALAÇÃO.</t>
  </si>
  <si>
    <t>UN</t>
  </si>
  <si>
    <t xml:space="preserve"> 3.2</t>
  </si>
  <si>
    <t>FORRO EM RÉGUAS DE PVC, FRISADO, PARA AMBIENTES RESIDENCIAIS, INCLUSIVE ESTRUTURA UNIDIRECIONAL DE FIXAÇÃO. AF_08/2023_PS</t>
  </si>
  <si>
    <t>67,00</t>
  </si>
  <si>
    <t xml:space="preserve"> 3.3</t>
  </si>
  <si>
    <t>ACABAMENTOS PARA FORRO (RODA-FORRO EM PERFIL METÁLICO E PLÁSTICO). AF_08/2023</t>
  </si>
  <si>
    <t>M</t>
  </si>
  <si>
    <t>32,00</t>
  </si>
  <si>
    <t>SISTEMA PLUVIAL</t>
  </si>
  <si>
    <t xml:space="preserve"> 4.1</t>
  </si>
  <si>
    <t>CALHA EM CHAPA DE AÇO GALVANIZADO NÚMERO 24, DESENVOLVIMENTO DE 100 CM, INCLUSO TRANSPORTE VERTICAL. AF_07/2019</t>
  </si>
  <si>
    <t>20,00</t>
  </si>
  <si>
    <t xml:space="preserve"> 4.2</t>
  </si>
  <si>
    <t>0000000057</t>
  </si>
  <si>
    <t>SERVIÇO DE INSTALAÇÃO DE TUBOS DE PVC, SÉRIE R, ÁGUA PLUVIAL, DN 150 MM (INSTALADO EM CONDUTORES VERTICAIS), INCLUSIVE CONEXÕES, CORTES E FIXAÇÕES, PARA PRÉDIOS.</t>
  </si>
  <si>
    <t>6,00</t>
  </si>
  <si>
    <t xml:space="preserve"> 4.3</t>
  </si>
  <si>
    <t>RUFO EM CHAPA DE AÇO GALVANIZADO NÚMERO 24, CORTE DE 25 CM, INCLUSO TRANSPORTE VERTICAL. AF_07/2019</t>
  </si>
  <si>
    <t>INSTALAÇÕES ELÉTRICAS</t>
  </si>
  <si>
    <t xml:space="preserve"> 5.1</t>
  </si>
  <si>
    <t>INTERRUPTOR SIMPLES (1 MÓDULO) COM 1 TOMADA DE EMBUTIR 2P+T 10 A, INCLUINDO SUPORTE E PLACA - FORNECIMENTO E INSTALAÇÃO. AF_03/2023</t>
  </si>
  <si>
    <t xml:space="preserve"> 5.2</t>
  </si>
  <si>
    <t>CABO DE COBRE FLEXÍVEL ISOLADO, 2,5 MM², ANTI-CHAMA 450/750 V, PARA CIRCUITOS TERMINAIS - FORNECIMENTO E INSTALAÇÃO. AF_03/2023</t>
  </si>
  <si>
    <t>42,00</t>
  </si>
  <si>
    <t xml:space="preserve"> 5.3</t>
  </si>
  <si>
    <t>LUMINÁRIA TIPO CALHA, DE SOBREPOR, COM 1 LÂMPADA TUBULAR FLUORESCENTE DE 36 W, COM REATOR DE PARTIDA RÁPIDA - FORNECIMENTO E INSTALAÇÃO. AF_02/2020</t>
  </si>
  <si>
    <t>4,00</t>
  </si>
  <si>
    <t>PORTÃO</t>
  </si>
  <si>
    <t xml:space="preserve"> 6.1</t>
  </si>
  <si>
    <t>0000000058</t>
  </si>
  <si>
    <t>PORTÃO METÁLICO DE CORRER BARRA DE FERRO CHATA DE 3 X 1/4" NA VERTICAL DE 7,20 METROS COM PORTÃO AUXILIAR DE 1,20 METROS, COM TRILHOS E ROLDANAS E FECHADURAS. INCLUSO FORNECIMENTO E INSTALAÇÃO DE MOTOR ELETRICO.</t>
  </si>
  <si>
    <t>PREFEITURA MUNICIPAL DE NOVO MACHADO</t>
  </si>
  <si>
    <r>
      <rPr>
        <b/>
        <sz val="12"/>
        <rFont val="Times New Roman"/>
        <family val="1"/>
      </rPr>
      <t xml:space="preserve">Valores: </t>
    </r>
    <r>
      <rPr>
        <sz val="12"/>
        <rFont val="Times New Roman"/>
        <family val="1"/>
      </rPr>
      <t>Não Desonerado</t>
    </r>
  </si>
  <si>
    <r>
      <rPr>
        <b/>
        <sz val="12"/>
        <rFont val="Times New Roman"/>
        <family val="1"/>
      </rPr>
      <t xml:space="preserve">Base: </t>
    </r>
    <r>
      <rPr>
        <sz val="12"/>
        <rFont val="Times New Roman"/>
        <family val="1"/>
      </rPr>
      <t xml:space="preserve">Base Própria / </t>
    </r>
    <r>
      <rPr>
        <b/>
        <sz val="12"/>
        <rFont val="Times New Roman"/>
        <family val="1"/>
      </rPr>
      <t xml:space="preserve">Ref: </t>
    </r>
    <r>
      <rPr>
        <sz val="12"/>
        <rFont val="Times New Roman"/>
        <family val="1"/>
      </rPr>
      <t xml:space="preserve">Ref. Padrão / </t>
    </r>
    <r>
      <rPr>
        <b/>
        <sz val="12"/>
        <rFont val="Times New Roman"/>
        <family val="1"/>
      </rPr>
      <t xml:space="preserve">Estado: </t>
    </r>
    <r>
      <rPr>
        <sz val="12"/>
        <rFont val="Times New Roman"/>
        <family val="1"/>
      </rPr>
      <t>Rio Grande do Sul</t>
    </r>
  </si>
  <si>
    <r>
      <rPr>
        <b/>
        <sz val="12"/>
        <rFont val="Times New Roman"/>
        <family val="1"/>
      </rPr>
      <t xml:space="preserve">BDI: </t>
    </r>
    <r>
      <rPr>
        <sz val="12"/>
        <rFont val="Times New Roman"/>
        <family val="1"/>
      </rPr>
      <t>23.54%</t>
    </r>
  </si>
  <si>
    <r>
      <rPr>
        <b/>
        <sz val="12"/>
        <rFont val="Times New Roman"/>
        <family val="1"/>
      </rPr>
      <t xml:space="preserve">Base: </t>
    </r>
    <r>
      <rPr>
        <sz val="12"/>
        <rFont val="Times New Roman"/>
        <family val="1"/>
      </rPr>
      <t xml:space="preserve">Sinapi / </t>
    </r>
    <r>
      <rPr>
        <b/>
        <sz val="12"/>
        <rFont val="Times New Roman"/>
        <family val="1"/>
      </rPr>
      <t xml:space="preserve">Ref: </t>
    </r>
    <r>
      <rPr>
        <sz val="12"/>
        <rFont val="Times New Roman"/>
        <family val="1"/>
      </rPr>
      <t xml:space="preserve">06/2024 / </t>
    </r>
    <r>
      <rPr>
        <b/>
        <sz val="12"/>
        <rFont val="Times New Roman"/>
        <family val="1"/>
      </rPr>
      <t xml:space="preserve">Estado: </t>
    </r>
    <r>
      <rPr>
        <sz val="12"/>
        <rFont val="Times New Roman"/>
        <family val="1"/>
      </rPr>
      <t>Rio Grande do Sul</t>
    </r>
  </si>
  <si>
    <r>
      <rPr>
        <b/>
        <sz val="12"/>
        <rFont val="Times New Roman"/>
        <family val="1"/>
      </rPr>
      <t xml:space="preserve">Obra: </t>
    </r>
    <r>
      <rPr>
        <sz val="12"/>
        <rFont val="Times New Roman"/>
        <family val="1"/>
      </rPr>
      <t>Cobertura de Acesso em Estrutura Metálica e ACM a ser executado na Escola Municipal de Educação Infantil – EMEI em Novo Machado/RS.</t>
    </r>
  </si>
  <si>
    <t>COTAÇÃO</t>
  </si>
  <si>
    <t>__________________________________________</t>
  </si>
  <si>
    <t>Antonio Luiz Savela</t>
  </si>
  <si>
    <t>Alessandra Caroline Moellmann Lautharte</t>
  </si>
  <si>
    <t>Prefeito Municipal</t>
  </si>
  <si>
    <t>Engenheira Civil - CREA RS 227128</t>
  </si>
  <si>
    <t>Novo Machado, 17 de setembro de 2024.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</si>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</sst>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_-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4" borderId="0" xfId="0" applyFont="1" applyFill="1"/>
    <xf numFmtId="0" fontId="3" fillId="2" borderId="1" xfId="0" applyFont="1" applyFill="1" applyBorder="1"/>
    <xf numFmtId="0" fontId="4" fillId="2" borderId="2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2" borderId="4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3" borderId="5" xfId="0" applyFont="1" applyFill="1" applyBorder="1"/>
    <xf numFmtId="0" fontId="4" fillId="3" borderId="4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5" fillId="3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wrapText="1"/>
    </xf>
    <xf numFmtId="0" fontId="6" fillId="4" borderId="0" xfId="0" applyFont="1" applyFill="1"/>
    <xf numFmtId="0" fontId="7" fillId="0" borderId="0" xfId="0" applyFont="1"/>
    <xf numFmtId="0" fontId="4" fillId="3" borderId="0" xfId="0" applyFont="1" applyFill="1" applyAlignment="1">
      <alignment horizontal="center"/>
    </xf>
    <xf numFmtId="0" fontId="8" fillId="4" borderId="0" xfId="0" applyFont="1" applyFill="1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164" fontId="5" fillId="3" borderId="9" xfId="0" applyNumberFormat="1" applyFont="1" applyFill="1" applyBorder="1" applyAlignment="1">
      <alignment horizontal="center"/>
    </xf>
    <xf numFmtId="10" fontId="5" fillId="3" borderId="9" xfId="0" applyNumberFormat="1" applyFont="1" applyFill="1" applyBorder="1" applyAlignment="1">
      <alignment horizontal="center"/>
    </xf>
    <xf numFmtId="164" fontId="6" fillId="4" borderId="9" xfId="0" applyNumberFormat="1" applyFont="1" applyFill="1" applyBorder="1" applyAlignment="1">
      <alignment horizontal="center"/>
    </xf>
    <xf numFmtId="10" fontId="6" fillId="4" borderId="9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164" fontId="5" fillId="3" borderId="19" xfId="0" applyNumberFormat="1" applyFont="1" applyFill="1" applyBorder="1" applyAlignment="1">
      <alignment horizontal="center"/>
    </xf>
    <xf numFmtId="0" fontId="6" fillId="4" borderId="18" xfId="0" applyFont="1" applyFill="1" applyBorder="1" applyAlignment="1">
      <alignment horizontal="left"/>
    </xf>
    <xf numFmtId="164" fontId="6" fillId="4" borderId="19" xfId="0" applyNumberFormat="1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164" fontId="5" fillId="4" borderId="21" xfId="0" applyNumberFormat="1" applyFont="1" applyFill="1" applyBorder="1" applyAlignment="1">
      <alignment horizontal="center"/>
    </xf>
    <xf numFmtId="10" fontId="5" fillId="4" borderId="21" xfId="0" applyNumberFormat="1" applyFont="1" applyFill="1" applyBorder="1" applyAlignment="1">
      <alignment horizontal="center"/>
    </xf>
    <xf numFmtId="0" fontId="6" fillId="4" borderId="23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center"/>
    </xf>
    <xf numFmtId="0" fontId="6" fillId="4" borderId="24" xfId="0" applyFont="1" applyFill="1" applyBorder="1" applyAlignment="1">
      <alignment wrapText="1"/>
    </xf>
    <xf numFmtId="164" fontId="6" fillId="4" borderId="24" xfId="0" applyNumberFormat="1" applyFont="1" applyFill="1" applyBorder="1" applyAlignment="1">
      <alignment horizontal="center"/>
    </xf>
    <xf numFmtId="10" fontId="6" fillId="4" borderId="24" xfId="0" applyNumberFormat="1" applyFont="1" applyFill="1" applyBorder="1" applyAlignment="1">
      <alignment horizontal="center"/>
    </xf>
    <xf numFmtId="164" fontId="6" fillId="4" borderId="25" xfId="0" applyNumberFormat="1" applyFont="1" applyFill="1" applyBorder="1" applyAlignment="1">
      <alignment horizontal="center"/>
    </xf>
    <xf numFmtId="0" fontId="6" fillId="4" borderId="26" xfId="0" applyFont="1" applyFill="1" applyBorder="1" applyAlignment="1">
      <alignment horizontal="left"/>
    </xf>
    <xf numFmtId="0" fontId="6" fillId="4" borderId="27" xfId="0" applyFont="1" applyFill="1" applyBorder="1" applyAlignment="1">
      <alignment horizontal="left"/>
    </xf>
    <xf numFmtId="0" fontId="6" fillId="4" borderId="27" xfId="0" applyFont="1" applyFill="1" applyBorder="1" applyAlignment="1">
      <alignment horizontal="center"/>
    </xf>
    <xf numFmtId="0" fontId="6" fillId="4" borderId="27" xfId="0" applyFont="1" applyFill="1" applyBorder="1" applyAlignment="1">
      <alignment wrapText="1"/>
    </xf>
    <xf numFmtId="164" fontId="6" fillId="4" borderId="27" xfId="0" applyNumberFormat="1" applyFont="1" applyFill="1" applyBorder="1" applyAlignment="1">
      <alignment horizontal="center"/>
    </xf>
    <xf numFmtId="10" fontId="6" fillId="4" borderId="27" xfId="0" applyNumberFormat="1" applyFont="1" applyFill="1" applyBorder="1" applyAlignment="1">
      <alignment horizontal="center"/>
    </xf>
    <xf numFmtId="164" fontId="6" fillId="4" borderId="2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center"/>
    </xf>
    <xf numFmtId="164" fontId="5" fillId="3" borderId="21" xfId="0" applyNumberFormat="1" applyFont="1" applyFill="1" applyBorder="1" applyAlignment="1">
      <alignment horizontal="center"/>
    </xf>
    <xf numFmtId="10" fontId="5" fillId="3" borderId="21" xfId="0" applyNumberFormat="1" applyFont="1" applyFill="1" applyBorder="1" applyAlignment="1">
      <alignment horizontal="center"/>
    </xf>
    <xf numFmtId="164" fontId="5" fillId="3" borderId="22" xfId="0" applyNumberFormat="1" applyFont="1" applyFill="1" applyBorder="1" applyAlignment="1">
      <alignment horizontal="center"/>
    </xf>
    <xf numFmtId="0" fontId="6" fillId="4" borderId="32" xfId="0" applyFont="1" applyFill="1" applyBorder="1" applyAlignment="1">
      <alignment horizontal="left"/>
    </xf>
    <xf numFmtId="0" fontId="6" fillId="4" borderId="14" xfId="0" applyFont="1" applyFill="1" applyBorder="1" applyAlignment="1">
      <alignment horizontal="left"/>
    </xf>
    <xf numFmtId="0" fontId="6" fillId="4" borderId="14" xfId="0" applyFont="1" applyFill="1" applyBorder="1" applyAlignment="1">
      <alignment wrapText="1"/>
    </xf>
    <xf numFmtId="164" fontId="6" fillId="4" borderId="14" xfId="0" applyNumberFormat="1" applyFont="1" applyFill="1" applyBorder="1" applyAlignment="1">
      <alignment horizontal="center"/>
    </xf>
    <xf numFmtId="10" fontId="6" fillId="4" borderId="14" xfId="0" applyNumberFormat="1" applyFont="1" applyFill="1" applyBorder="1" applyAlignment="1">
      <alignment horizontal="center"/>
    </xf>
    <xf numFmtId="164" fontId="6" fillId="4" borderId="33" xfId="0" applyNumberFormat="1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left"/>
    </xf>
    <xf numFmtId="0" fontId="6" fillId="4" borderId="35" xfId="0" applyFont="1" applyFill="1" applyBorder="1" applyAlignment="1">
      <alignment horizontal="left"/>
    </xf>
    <xf numFmtId="0" fontId="6" fillId="4" borderId="35" xfId="0" applyFont="1" applyFill="1" applyBorder="1" applyAlignment="1">
      <alignment horizontal="center"/>
    </xf>
    <xf numFmtId="0" fontId="6" fillId="4" borderId="35" xfId="0" applyFont="1" applyFill="1" applyBorder="1" applyAlignment="1">
      <alignment wrapText="1"/>
    </xf>
    <xf numFmtId="164" fontId="6" fillId="4" borderId="35" xfId="0" applyNumberFormat="1" applyFont="1" applyFill="1" applyBorder="1" applyAlignment="1">
      <alignment horizontal="center"/>
    </xf>
    <xf numFmtId="10" fontId="6" fillId="4" borderId="35" xfId="0" applyNumberFormat="1" applyFont="1" applyFill="1" applyBorder="1" applyAlignment="1">
      <alignment horizontal="center"/>
    </xf>
    <xf numFmtId="164" fontId="6" fillId="4" borderId="36" xfId="0" applyNumberFormat="1" applyFont="1" applyFill="1" applyBorder="1" applyAlignment="1">
      <alignment horizontal="center"/>
    </xf>
    <xf numFmtId="9" fontId="5" fillId="3" borderId="21" xfId="1" applyFont="1" applyFill="1" applyBorder="1" applyAlignment="1">
      <alignment horizontal="center"/>
    </xf>
    <xf numFmtId="4" fontId="0" fillId="0" borderId="0" xfId="0" applyNumberFormat="1"/>
    <xf numFmtId="4" fontId="7" fillId="0" borderId="0" xfId="0" applyNumberFormat="1" applyFont="1"/>
    <xf numFmtId="10" fontId="0" fillId="0" borderId="0" xfId="1" applyNumberFormat="1" applyFont="1"/>
    <xf numFmtId="4" fontId="5" fillId="4" borderId="22" xfId="0" applyNumberFormat="1" applyFont="1" applyFill="1" applyBorder="1" applyAlignment="1">
      <alignment horizontal="center"/>
    </xf>
    <xf numFmtId="164" fontId="5" fillId="4" borderId="13" xfId="0" applyNumberFormat="1" applyFont="1" applyFill="1" applyBorder="1"/>
    <xf numFmtId="0" fontId="5" fillId="4" borderId="37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3" borderId="29" xfId="0" applyFont="1" applyFill="1" applyBorder="1" applyAlignment="1">
      <alignment horizontal="left"/>
    </xf>
    <xf numFmtId="0" fontId="5" fillId="3" borderId="30" xfId="0" applyFont="1" applyFill="1" applyBorder="1" applyAlignment="1">
      <alignment horizontal="left"/>
    </xf>
    <xf numFmtId="0" fontId="5" fillId="3" borderId="31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/>
    <xf numFmtId="0" fontId="4" fillId="3" borderId="5" xfId="0" applyFont="1" applyFill="1" applyBorder="1"/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left"/>
    </xf>
    <xf numFmtId="0" fontId="6" fillId="4" borderId="23" xfId="0" applyFont="1" applyFill="1" applyBorder="1" applyAlignment="1">
      <alignment horizontal="left"/>
    </xf>
    <xf numFmtId="0" fontId="5" fillId="3" borderId="16" xfId="0" applyFont="1" applyFill="1" applyBorder="1"/>
    <xf numFmtId="0" fontId="6" fillId="4" borderId="24" xfId="0" applyFont="1" applyFill="1" applyBorder="1"/>
    <xf numFmtId="0" fontId="6" fillId="4" borderId="24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317500</xdr:colOff>
      <xdr:row>1</xdr:row>
      <xdr:rowOff>169333</xdr:rowOff>
    </xdr:from>
    <xdr:to>
      <xdr:col>14</xdr:col>
      <xdr:colOff>459315</xdr:colOff>
      <xdr:row>6</xdr:row>
      <xdr:rowOff>58175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FD74CF9-CF92-4E12-B413-85E9329A0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1775" y="226483"/>
          <a:ext cx="817032" cy="89849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topLeftCell="D1" zoomScale="90" workbookViewId="0">
      <pane ySplit="10" topLeftCell="A11" activePane="bottomLeft" state="frozen"/>
      <selection pane="bottomLeft" activeCell="A39" sqref="A2:O39"/>
    </sheetView>
  </sheetViews>
  <sheetFormatPr defaultRowHeight="15" x14ac:dyDescent="0.25"/>
  <cols>
    <col min="1" max="1" width="7" customWidth="1"/>
    <col min="2" max="2" width="17.28515625" customWidth="1"/>
    <col min="3" max="3" width="11.7109375" style="21" customWidth="1"/>
    <col min="4" max="4" width="62.85546875" customWidth="1"/>
    <col min="5" max="5" width="6.28515625" style="21" customWidth="1"/>
    <col min="6" max="6" width="7.140625" customWidth="1"/>
    <col min="7" max="7" width="12.42578125" customWidth="1"/>
    <col min="8" max="8" width="11.42578125" customWidth="1"/>
    <col min="9" max="9" width="13" customWidth="1"/>
    <col min="10" max="10" width="12.28515625" customWidth="1"/>
    <col min="11" max="11" width="13.7109375" customWidth="1"/>
    <col min="12" max="12" width="9.140625" customWidth="1"/>
    <col min="13" max="13" width="15.42578125" customWidth="1"/>
    <col min="14" max="14" width="10.140625" customWidth="1"/>
    <col min="15" max="15" width="13.5703125" customWidth="1"/>
    <col min="17" max="17" width="10.7109375" customWidth="1"/>
  </cols>
  <sheetData>
    <row r="1" spans="1:17" ht="5.0999999999999996" customHeight="1" thickBot="1" x14ac:dyDescent="0.3"/>
    <row r="2" spans="1:17" ht="15.75" x14ac:dyDescent="0.25">
      <c r="A2" s="2" t="s">
        <v>61</v>
      </c>
      <c r="B2" s="3"/>
      <c r="C2" s="22"/>
      <c r="D2" s="3"/>
      <c r="E2" s="22" t="s">
        <v>62</v>
      </c>
      <c r="F2" s="3"/>
      <c r="G2" s="3"/>
      <c r="H2" s="4"/>
      <c r="I2" s="4"/>
      <c r="J2" s="4"/>
      <c r="K2" s="4"/>
      <c r="L2" s="4"/>
      <c r="M2" s="4"/>
      <c r="N2" s="4"/>
      <c r="O2" s="5"/>
    </row>
    <row r="3" spans="1:17" ht="15.75" x14ac:dyDescent="0.25">
      <c r="A3" s="6" t="s">
        <v>63</v>
      </c>
      <c r="B3" s="7"/>
      <c r="C3" s="23"/>
      <c r="D3" s="7"/>
      <c r="E3" s="23" t="s">
        <v>64</v>
      </c>
      <c r="F3" s="7"/>
      <c r="G3" s="7"/>
      <c r="H3" s="8"/>
      <c r="I3" s="8"/>
      <c r="J3" s="8"/>
      <c r="K3" s="8"/>
      <c r="L3" s="8"/>
      <c r="M3" s="8"/>
      <c r="N3" s="8"/>
      <c r="O3" s="9"/>
    </row>
    <row r="4" spans="1:17" ht="15.75" x14ac:dyDescent="0.25">
      <c r="A4" s="6" t="s">
        <v>65</v>
      </c>
      <c r="B4" s="7"/>
      <c r="C4" s="23"/>
      <c r="D4" s="7"/>
      <c r="E4" s="23"/>
      <c r="F4" s="7"/>
      <c r="G4" s="7"/>
      <c r="H4" s="8"/>
      <c r="I4" s="8"/>
      <c r="J4" s="8"/>
      <c r="K4" s="8"/>
      <c r="L4" s="8"/>
      <c r="M4" s="8"/>
      <c r="N4" s="8"/>
      <c r="O4" s="9"/>
    </row>
    <row r="5" spans="1:17" ht="15.75" x14ac:dyDescent="0.25">
      <c r="A5" s="10" t="s">
        <v>66</v>
      </c>
      <c r="B5" s="8"/>
      <c r="C5" s="19"/>
      <c r="D5" s="8"/>
      <c r="E5" s="19"/>
      <c r="F5" s="8"/>
      <c r="G5" s="8"/>
      <c r="H5" s="8"/>
      <c r="I5" s="8"/>
      <c r="J5" s="8"/>
      <c r="K5" s="8"/>
      <c r="L5" s="8"/>
      <c r="M5" s="8"/>
      <c r="N5" s="8"/>
      <c r="O5" s="9"/>
    </row>
    <row r="6" spans="1:17" ht="20.100000000000001" customHeight="1" x14ac:dyDescent="0.25">
      <c r="A6" s="92" t="s">
        <v>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7" ht="16.5" thickBot="1" x14ac:dyDescent="0.3">
      <c r="A7" s="11"/>
      <c r="B7" s="12"/>
      <c r="C7" s="24"/>
      <c r="D7" s="12"/>
      <c r="E7" s="24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spans="1:17" ht="8.1" customHeight="1" thickBot="1" x14ac:dyDescent="0.3">
      <c r="A8" s="1"/>
      <c r="B8" s="1"/>
      <c r="C8" s="25"/>
      <c r="D8" s="1"/>
      <c r="E8" s="25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ht="20.100000000000001" customHeight="1" x14ac:dyDescent="0.25">
      <c r="A9" s="97" t="s">
        <v>1</v>
      </c>
      <c r="B9" s="99" t="s">
        <v>2</v>
      </c>
      <c r="C9" s="95" t="s">
        <v>3</v>
      </c>
      <c r="D9" s="99" t="s">
        <v>4</v>
      </c>
      <c r="E9" s="95" t="s">
        <v>5</v>
      </c>
      <c r="F9" s="95" t="s">
        <v>6</v>
      </c>
      <c r="G9" s="95" t="s">
        <v>7</v>
      </c>
      <c r="H9" s="95" t="s">
        <v>8</v>
      </c>
      <c r="I9" s="95"/>
      <c r="J9" s="95"/>
      <c r="K9" s="95" t="s">
        <v>9</v>
      </c>
      <c r="L9" s="95"/>
      <c r="M9" s="95"/>
      <c r="N9" s="95"/>
      <c r="O9" s="96"/>
    </row>
    <row r="10" spans="1:17" ht="15.75" thickBot="1" x14ac:dyDescent="0.3">
      <c r="A10" s="98"/>
      <c r="B10" s="100"/>
      <c r="C10" s="101"/>
      <c r="D10" s="100"/>
      <c r="E10" s="101"/>
      <c r="F10" s="101"/>
      <c r="G10" s="101"/>
      <c r="H10" s="66" t="s">
        <v>10</v>
      </c>
      <c r="I10" s="66" t="s">
        <v>11</v>
      </c>
      <c r="J10" s="66" t="s">
        <v>12</v>
      </c>
      <c r="K10" s="66" t="s">
        <v>10</v>
      </c>
      <c r="L10" s="66" t="s">
        <v>13</v>
      </c>
      <c r="M10" s="66" t="s">
        <v>11</v>
      </c>
      <c r="N10" s="66" t="s">
        <v>13</v>
      </c>
      <c r="O10" s="67" t="s">
        <v>12</v>
      </c>
    </row>
    <row r="11" spans="1:17" s="18" customFormat="1" ht="18.2" customHeight="1" thickBot="1" x14ac:dyDescent="0.3">
      <c r="A11" s="55">
        <v>1</v>
      </c>
      <c r="B11" s="86" t="s">
        <v>14</v>
      </c>
      <c r="C11" s="87"/>
      <c r="D11" s="88"/>
      <c r="E11" s="56"/>
      <c r="F11" s="56">
        <v>1</v>
      </c>
      <c r="G11" s="56"/>
      <c r="H11" s="75"/>
      <c r="I11" s="75"/>
      <c r="J11" s="56"/>
      <c r="K11" s="57">
        <f>K12</f>
        <v>3706.2</v>
      </c>
      <c r="L11" s="58"/>
      <c r="M11" s="57">
        <f>M12</f>
        <v>11118.599999999999</v>
      </c>
      <c r="N11" s="58"/>
      <c r="O11" s="59">
        <v>14824.8</v>
      </c>
    </row>
    <row r="12" spans="1:17" ht="75.75" thickBot="1" x14ac:dyDescent="0.3">
      <c r="A12" s="68" t="s">
        <v>15</v>
      </c>
      <c r="B12" s="69" t="s">
        <v>67</v>
      </c>
      <c r="C12" s="70" t="s">
        <v>16</v>
      </c>
      <c r="D12" s="71" t="s">
        <v>17</v>
      </c>
      <c r="E12" s="70" t="s">
        <v>18</v>
      </c>
      <c r="F12" s="70" t="s">
        <v>19</v>
      </c>
      <c r="G12" s="72">
        <v>12000</v>
      </c>
      <c r="H12" s="72">
        <f>J12*25%</f>
        <v>3706.2</v>
      </c>
      <c r="I12" s="72">
        <f>J12-H12</f>
        <v>11118.599999999999</v>
      </c>
      <c r="J12" s="72">
        <v>14824.8</v>
      </c>
      <c r="K12" s="72">
        <f>H12</f>
        <v>3706.2</v>
      </c>
      <c r="L12" s="73">
        <v>0.25</v>
      </c>
      <c r="M12" s="72">
        <f>I12</f>
        <v>11118.599999999999</v>
      </c>
      <c r="N12" s="73">
        <v>0.75</v>
      </c>
      <c r="O12" s="74">
        <v>14824.8</v>
      </c>
    </row>
    <row r="13" spans="1:17" s="18" customFormat="1" ht="18.2" customHeight="1" thickBot="1" x14ac:dyDescent="0.3">
      <c r="A13" s="55">
        <v>2</v>
      </c>
      <c r="B13" s="86" t="s">
        <v>20</v>
      </c>
      <c r="C13" s="87"/>
      <c r="D13" s="88"/>
      <c r="E13" s="56"/>
      <c r="F13" s="56">
        <v>1</v>
      </c>
      <c r="G13" s="56"/>
      <c r="H13" s="56"/>
      <c r="I13" s="56"/>
      <c r="J13" s="56"/>
      <c r="K13" s="57">
        <f>K14</f>
        <v>305.79000000000002</v>
      </c>
      <c r="L13" s="58"/>
      <c r="M13" s="57">
        <f>M14</f>
        <v>4748.21</v>
      </c>
      <c r="N13" s="58"/>
      <c r="O13" s="59">
        <v>5054</v>
      </c>
    </row>
    <row r="14" spans="1:17" ht="30.75" thickBot="1" x14ac:dyDescent="0.3">
      <c r="A14" s="68" t="s">
        <v>21</v>
      </c>
      <c r="B14" s="69" t="s">
        <v>22</v>
      </c>
      <c r="C14" s="70">
        <v>94213</v>
      </c>
      <c r="D14" s="71" t="s">
        <v>23</v>
      </c>
      <c r="E14" s="70" t="s">
        <v>24</v>
      </c>
      <c r="F14" s="70" t="s">
        <v>25</v>
      </c>
      <c r="G14" s="72">
        <v>58.45</v>
      </c>
      <c r="H14" s="72">
        <v>4.3684357375999996</v>
      </c>
      <c r="I14" s="72">
        <v>67.831564262399993</v>
      </c>
      <c r="J14" s="72">
        <v>72.2</v>
      </c>
      <c r="K14" s="72">
        <v>305.79000000000002</v>
      </c>
      <c r="L14" s="73">
        <v>6.0504550850999997E-2</v>
      </c>
      <c r="M14" s="72">
        <v>4748.21</v>
      </c>
      <c r="N14" s="73">
        <v>0.93949544914899996</v>
      </c>
      <c r="O14" s="74">
        <v>5054</v>
      </c>
    </row>
    <row r="15" spans="1:17" s="18" customFormat="1" ht="18.2" customHeight="1" thickBot="1" x14ac:dyDescent="0.3">
      <c r="A15" s="55">
        <v>3</v>
      </c>
      <c r="B15" s="86" t="s">
        <v>26</v>
      </c>
      <c r="C15" s="87"/>
      <c r="D15" s="88"/>
      <c r="E15" s="56"/>
      <c r="F15" s="56">
        <v>1</v>
      </c>
      <c r="G15" s="56"/>
      <c r="H15" s="56"/>
      <c r="I15" s="56"/>
      <c r="J15" s="56"/>
      <c r="K15" s="57">
        <f>K16+K17+K18</f>
        <v>5935.5349999999999</v>
      </c>
      <c r="L15" s="58"/>
      <c r="M15" s="57">
        <f>M16+M17+M18</f>
        <v>17663.035</v>
      </c>
      <c r="N15" s="58"/>
      <c r="O15" s="59">
        <v>23598.57</v>
      </c>
    </row>
    <row r="16" spans="1:17" ht="90" x14ac:dyDescent="0.25">
      <c r="A16" s="60" t="s">
        <v>27</v>
      </c>
      <c r="B16" s="61" t="s">
        <v>67</v>
      </c>
      <c r="C16" s="33" t="s">
        <v>28</v>
      </c>
      <c r="D16" s="62" t="s">
        <v>29</v>
      </c>
      <c r="E16" s="33" t="s">
        <v>30</v>
      </c>
      <c r="F16" s="33" t="s">
        <v>19</v>
      </c>
      <c r="G16" s="63">
        <v>13363.5</v>
      </c>
      <c r="H16" s="63">
        <f>J16*25%</f>
        <v>4127.3149999999996</v>
      </c>
      <c r="I16" s="63">
        <f>J16-H16</f>
        <v>12381.945</v>
      </c>
      <c r="J16" s="63">
        <v>16509.259999999998</v>
      </c>
      <c r="K16" s="63">
        <f>H16</f>
        <v>4127.3149999999996</v>
      </c>
      <c r="L16" s="64">
        <v>0.25</v>
      </c>
      <c r="M16" s="63">
        <f>I16</f>
        <v>12381.945</v>
      </c>
      <c r="N16" s="64">
        <v>0.75</v>
      </c>
      <c r="O16" s="65">
        <v>16509.259999999998</v>
      </c>
      <c r="Q16" s="78"/>
    </row>
    <row r="17" spans="1:17" ht="45" x14ac:dyDescent="0.25">
      <c r="A17" s="36" t="s">
        <v>31</v>
      </c>
      <c r="B17" s="15" t="s">
        <v>22</v>
      </c>
      <c r="C17" s="26">
        <v>96111</v>
      </c>
      <c r="D17" s="16" t="s">
        <v>32</v>
      </c>
      <c r="E17" s="26" t="s">
        <v>24</v>
      </c>
      <c r="F17" s="26" t="s">
        <v>33</v>
      </c>
      <c r="G17" s="31">
        <v>78.5</v>
      </c>
      <c r="H17" s="31">
        <v>23.5710887101</v>
      </c>
      <c r="I17" s="31">
        <v>73.398911289899999</v>
      </c>
      <c r="J17" s="31">
        <v>96.97</v>
      </c>
      <c r="K17" s="31">
        <v>1579.26</v>
      </c>
      <c r="L17" s="32">
        <v>0.24307563964199999</v>
      </c>
      <c r="M17" s="31">
        <v>4917.7299999999996</v>
      </c>
      <c r="N17" s="32">
        <v>0.75692436035800004</v>
      </c>
      <c r="O17" s="37">
        <v>6496.99</v>
      </c>
      <c r="Q17" s="76"/>
    </row>
    <row r="18" spans="1:17" ht="30" x14ac:dyDescent="0.25">
      <c r="A18" s="36" t="s">
        <v>34</v>
      </c>
      <c r="B18" s="15" t="s">
        <v>22</v>
      </c>
      <c r="C18" s="26">
        <v>96121</v>
      </c>
      <c r="D18" s="16" t="s">
        <v>35</v>
      </c>
      <c r="E18" s="26" t="s">
        <v>36</v>
      </c>
      <c r="F18" s="26" t="s">
        <v>37</v>
      </c>
      <c r="G18" s="31">
        <v>14.99</v>
      </c>
      <c r="H18" s="31">
        <v>7.1549314023999999</v>
      </c>
      <c r="I18" s="31">
        <v>11.355068597600001</v>
      </c>
      <c r="J18" s="31">
        <v>18.510000000000002</v>
      </c>
      <c r="K18" s="31">
        <v>228.96</v>
      </c>
      <c r="L18" s="32">
        <v>0.38654781199400001</v>
      </c>
      <c r="M18" s="31">
        <v>363.36</v>
      </c>
      <c r="N18" s="32">
        <v>0.61345218800599999</v>
      </c>
      <c r="O18" s="37">
        <v>592.32000000000005</v>
      </c>
    </row>
    <row r="19" spans="1:17" s="18" customFormat="1" ht="18.2" customHeight="1" x14ac:dyDescent="0.25">
      <c r="A19" s="34">
        <v>4</v>
      </c>
      <c r="B19" s="89" t="s">
        <v>38</v>
      </c>
      <c r="C19" s="90"/>
      <c r="D19" s="91"/>
      <c r="E19" s="14"/>
      <c r="F19" s="14">
        <v>1</v>
      </c>
      <c r="G19" s="14"/>
      <c r="H19" s="14"/>
      <c r="I19" s="14"/>
      <c r="J19" s="14"/>
      <c r="K19" s="29">
        <f>K20+K21+K22</f>
        <v>758.17500000000007</v>
      </c>
      <c r="L19" s="30"/>
      <c r="M19" s="29">
        <f>M20+M21+M22</f>
        <v>5144.4049999999997</v>
      </c>
      <c r="N19" s="30"/>
      <c r="O19" s="35">
        <f>O20+O21+O22</f>
        <v>5902.58</v>
      </c>
      <c r="Q19" s="77"/>
    </row>
    <row r="20" spans="1:17" ht="45" x14ac:dyDescent="0.25">
      <c r="A20" s="36" t="s">
        <v>39</v>
      </c>
      <c r="B20" s="15" t="s">
        <v>22</v>
      </c>
      <c r="C20" s="26">
        <v>94229</v>
      </c>
      <c r="D20" s="16" t="s">
        <v>40</v>
      </c>
      <c r="E20" s="26" t="s">
        <v>36</v>
      </c>
      <c r="F20" s="26" t="s">
        <v>41</v>
      </c>
      <c r="G20" s="31">
        <v>178.72</v>
      </c>
      <c r="H20" s="31">
        <v>27.966655623000001</v>
      </c>
      <c r="I20" s="31">
        <v>192.8233443771</v>
      </c>
      <c r="J20" s="31">
        <v>220.79</v>
      </c>
      <c r="K20" s="31">
        <v>559.33000000000004</v>
      </c>
      <c r="L20" s="32">
        <v>0.12666560985600001</v>
      </c>
      <c r="M20" s="31">
        <v>3856.47</v>
      </c>
      <c r="N20" s="32">
        <v>0.87333439014400005</v>
      </c>
      <c r="O20" s="37">
        <v>4415.8</v>
      </c>
    </row>
    <row r="21" spans="1:17" ht="60" x14ac:dyDescent="0.25">
      <c r="A21" s="36" t="s">
        <v>42</v>
      </c>
      <c r="B21" s="15" t="s">
        <v>67</v>
      </c>
      <c r="C21" s="26" t="s">
        <v>43</v>
      </c>
      <c r="D21" s="16" t="s">
        <v>44</v>
      </c>
      <c r="E21" s="26" t="s">
        <v>36</v>
      </c>
      <c r="F21" s="26" t="s">
        <v>45</v>
      </c>
      <c r="G21" s="31">
        <v>18</v>
      </c>
      <c r="H21" s="31">
        <f>J21*25%</f>
        <v>5.5575000000000001</v>
      </c>
      <c r="I21" s="31">
        <f>J21-H21</f>
        <v>16.672499999999999</v>
      </c>
      <c r="J21" s="31">
        <v>22.23</v>
      </c>
      <c r="K21" s="31">
        <f>H21*F21</f>
        <v>33.344999999999999</v>
      </c>
      <c r="L21" s="32">
        <v>0.25</v>
      </c>
      <c r="M21" s="31">
        <f>I21*F21</f>
        <v>100.035</v>
      </c>
      <c r="N21" s="32">
        <v>0.75</v>
      </c>
      <c r="O21" s="37">
        <f>K21+M21</f>
        <v>133.38</v>
      </c>
    </row>
    <row r="22" spans="1:17" ht="45.75" thickBot="1" x14ac:dyDescent="0.3">
      <c r="A22" s="41" t="s">
        <v>46</v>
      </c>
      <c r="B22" s="42" t="s">
        <v>22</v>
      </c>
      <c r="C22" s="43">
        <v>94231</v>
      </c>
      <c r="D22" s="44" t="s">
        <v>47</v>
      </c>
      <c r="E22" s="43" t="s">
        <v>36</v>
      </c>
      <c r="F22" s="43" t="s">
        <v>41</v>
      </c>
      <c r="G22" s="45">
        <v>54.78</v>
      </c>
      <c r="H22" s="45">
        <v>8.2751311691999998</v>
      </c>
      <c r="I22" s="45">
        <v>59.3948688308</v>
      </c>
      <c r="J22" s="45">
        <v>67.67</v>
      </c>
      <c r="K22" s="45">
        <v>165.5</v>
      </c>
      <c r="L22" s="46">
        <v>0.12228461652100001</v>
      </c>
      <c r="M22" s="45">
        <v>1187.9000000000001</v>
      </c>
      <c r="N22" s="46">
        <v>0.87771538347900002</v>
      </c>
      <c r="O22" s="47">
        <v>1353.4</v>
      </c>
    </row>
    <row r="23" spans="1:17" s="18" customFormat="1" ht="18.2" customHeight="1" thickBot="1" x14ac:dyDescent="0.3">
      <c r="A23" s="55">
        <v>5</v>
      </c>
      <c r="B23" s="86" t="s">
        <v>48</v>
      </c>
      <c r="C23" s="87"/>
      <c r="D23" s="88"/>
      <c r="E23" s="56"/>
      <c r="F23" s="56">
        <v>1</v>
      </c>
      <c r="G23" s="56"/>
      <c r="H23" s="56"/>
      <c r="I23" s="56"/>
      <c r="J23" s="56"/>
      <c r="K23" s="57">
        <f>K24+K25+K26</f>
        <v>148.81</v>
      </c>
      <c r="L23" s="58"/>
      <c r="M23" s="57">
        <f>M24+M25+M26</f>
        <v>735.8</v>
      </c>
      <c r="N23" s="58"/>
      <c r="O23" s="59">
        <v>884.61</v>
      </c>
    </row>
    <row r="24" spans="1:17" ht="49.5" customHeight="1" x14ac:dyDescent="0.25">
      <c r="A24" s="60" t="s">
        <v>49</v>
      </c>
      <c r="B24" s="61" t="s">
        <v>22</v>
      </c>
      <c r="C24" s="33">
        <v>92023</v>
      </c>
      <c r="D24" s="62" t="s">
        <v>50</v>
      </c>
      <c r="E24" s="33" t="s">
        <v>30</v>
      </c>
      <c r="F24" s="33" t="s">
        <v>19</v>
      </c>
      <c r="G24" s="63">
        <v>54.94</v>
      </c>
      <c r="H24" s="63">
        <v>31.4107052309</v>
      </c>
      <c r="I24" s="63">
        <v>36.459294769099998</v>
      </c>
      <c r="J24" s="63">
        <v>67.87</v>
      </c>
      <c r="K24" s="63">
        <v>31.41</v>
      </c>
      <c r="L24" s="64">
        <v>0.46279652276400002</v>
      </c>
      <c r="M24" s="63">
        <v>36.46</v>
      </c>
      <c r="N24" s="64">
        <v>0.53720347723600004</v>
      </c>
      <c r="O24" s="65">
        <v>67.87</v>
      </c>
    </row>
    <row r="25" spans="1:17" ht="51.75" customHeight="1" x14ac:dyDescent="0.25">
      <c r="A25" s="36" t="s">
        <v>51</v>
      </c>
      <c r="B25" s="15" t="s">
        <v>22</v>
      </c>
      <c r="C25" s="26">
        <v>91926</v>
      </c>
      <c r="D25" s="16" t="s">
        <v>52</v>
      </c>
      <c r="E25" s="26" t="s">
        <v>36</v>
      </c>
      <c r="F25" s="26" t="s">
        <v>53</v>
      </c>
      <c r="G25" s="31">
        <v>4.16</v>
      </c>
      <c r="H25" s="31">
        <v>1.4791052485</v>
      </c>
      <c r="I25" s="31">
        <v>3.6508947515000001</v>
      </c>
      <c r="J25" s="31">
        <v>5.13</v>
      </c>
      <c r="K25" s="31">
        <v>62.12</v>
      </c>
      <c r="L25" s="32">
        <v>0.288313376033</v>
      </c>
      <c r="M25" s="31">
        <v>153.34</v>
      </c>
      <c r="N25" s="32">
        <v>0.711686623967</v>
      </c>
      <c r="O25" s="37">
        <v>215.46</v>
      </c>
    </row>
    <row r="26" spans="1:17" ht="53.25" customHeight="1" thickBot="1" x14ac:dyDescent="0.3">
      <c r="A26" s="41" t="s">
        <v>54</v>
      </c>
      <c r="B26" s="42" t="s">
        <v>22</v>
      </c>
      <c r="C26" s="43">
        <v>97584</v>
      </c>
      <c r="D26" s="44" t="s">
        <v>55</v>
      </c>
      <c r="E26" s="43" t="s">
        <v>30</v>
      </c>
      <c r="F26" s="43" t="s">
        <v>56</v>
      </c>
      <c r="G26" s="45">
        <v>121.68</v>
      </c>
      <c r="H26" s="45">
        <v>13.820858620899999</v>
      </c>
      <c r="I26" s="45">
        <v>136.4991413791</v>
      </c>
      <c r="J26" s="45">
        <v>150.32</v>
      </c>
      <c r="K26" s="45">
        <v>55.28</v>
      </c>
      <c r="L26" s="46">
        <v>9.1937200639000002E-2</v>
      </c>
      <c r="M26" s="45">
        <v>546</v>
      </c>
      <c r="N26" s="46">
        <v>0.90806279936099998</v>
      </c>
      <c r="O26" s="47">
        <v>601.28</v>
      </c>
    </row>
    <row r="27" spans="1:17" s="18" customFormat="1" ht="18.2" customHeight="1" thickBot="1" x14ac:dyDescent="0.3">
      <c r="A27" s="55">
        <v>6</v>
      </c>
      <c r="B27" s="86" t="s">
        <v>57</v>
      </c>
      <c r="C27" s="87"/>
      <c r="D27" s="88"/>
      <c r="E27" s="56"/>
      <c r="F27" s="56">
        <v>1</v>
      </c>
      <c r="G27" s="56"/>
      <c r="H27" s="56"/>
      <c r="I27" s="56"/>
      <c r="J27" s="56"/>
      <c r="K27" s="57">
        <f>K28</f>
        <v>1612.1969999999999</v>
      </c>
      <c r="L27" s="58"/>
      <c r="M27" s="57">
        <f>M28</f>
        <v>3761.7929999999997</v>
      </c>
      <c r="N27" s="58"/>
      <c r="O27" s="59">
        <v>5373.99</v>
      </c>
    </row>
    <row r="28" spans="1:17" ht="75.75" thickBot="1" x14ac:dyDescent="0.3">
      <c r="A28" s="48" t="s">
        <v>58</v>
      </c>
      <c r="B28" s="49" t="s">
        <v>67</v>
      </c>
      <c r="C28" s="50" t="s">
        <v>59</v>
      </c>
      <c r="D28" s="51" t="s">
        <v>60</v>
      </c>
      <c r="E28" s="50" t="s">
        <v>18</v>
      </c>
      <c r="F28" s="50" t="s">
        <v>19</v>
      </c>
      <c r="G28" s="52">
        <v>4350</v>
      </c>
      <c r="H28" s="52">
        <f>J28*30%</f>
        <v>1612.1969999999999</v>
      </c>
      <c r="I28" s="52">
        <f>J28-H28</f>
        <v>3761.7929999999997</v>
      </c>
      <c r="J28" s="52">
        <v>5373.99</v>
      </c>
      <c r="K28" s="52">
        <f>H28</f>
        <v>1612.1969999999999</v>
      </c>
      <c r="L28" s="53">
        <v>0.3</v>
      </c>
      <c r="M28" s="52">
        <f>I28</f>
        <v>3761.7929999999997</v>
      </c>
      <c r="N28" s="53">
        <v>0.7</v>
      </c>
      <c r="O28" s="54">
        <v>5373.99</v>
      </c>
      <c r="Q28" s="78"/>
    </row>
    <row r="29" spans="1:17" ht="15.75" thickBot="1" x14ac:dyDescent="0.3">
      <c r="A29" s="17"/>
      <c r="B29" s="17"/>
      <c r="C29" s="27"/>
      <c r="D29" s="17"/>
      <c r="E29" s="27"/>
      <c r="F29" s="27"/>
      <c r="G29" s="27"/>
      <c r="H29" s="27"/>
      <c r="I29" s="27"/>
      <c r="J29" s="38" t="s">
        <v>9</v>
      </c>
      <c r="K29" s="39">
        <f>K11+K13+K15+K19+K23+K27</f>
        <v>12466.706999999999</v>
      </c>
      <c r="L29" s="40">
        <v>0.22409999999999999</v>
      </c>
      <c r="M29" s="39">
        <f>M11+M13+M15+M19+M23+M27</f>
        <v>43171.843000000001</v>
      </c>
      <c r="N29" s="40">
        <f>100%-L29</f>
        <v>0.77590000000000003</v>
      </c>
      <c r="O29" s="79">
        <f>O11+O13+O15+O19+O23+O27</f>
        <v>55638.549999999996</v>
      </c>
      <c r="Q29" s="76"/>
    </row>
    <row r="30" spans="1:17" ht="8.25" customHeight="1" thickBot="1" x14ac:dyDescent="0.3">
      <c r="A30" s="17"/>
      <c r="B30" s="17"/>
      <c r="C30" s="27"/>
      <c r="D30" s="17"/>
      <c r="E30" s="2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7" ht="21.75" customHeight="1" thickBot="1" x14ac:dyDescent="0.3">
      <c r="A31" s="17"/>
      <c r="B31" s="17"/>
      <c r="C31" s="27"/>
      <c r="D31" s="17"/>
      <c r="E31" s="27"/>
      <c r="F31" s="17"/>
      <c r="G31" s="17"/>
      <c r="H31" s="17"/>
      <c r="I31" s="17"/>
      <c r="J31" s="81" t="s">
        <v>74</v>
      </c>
      <c r="K31" s="82"/>
      <c r="L31" s="82"/>
      <c r="M31" s="82"/>
      <c r="N31" s="83"/>
      <c r="O31" s="80">
        <v>55638.55</v>
      </c>
    </row>
    <row r="33" spans="1:15" ht="15.75" x14ac:dyDescent="0.25">
      <c r="A33" s="84" t="s">
        <v>73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</row>
    <row r="34" spans="1:15" ht="15.7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5.75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x14ac:dyDescent="0.25">
      <c r="A36" s="20"/>
      <c r="B36" s="20"/>
      <c r="C36" s="28"/>
      <c r="D36" s="20"/>
      <c r="E36" s="28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x14ac:dyDescent="0.25">
      <c r="A37" s="20"/>
      <c r="B37" s="20"/>
      <c r="C37" s="28"/>
      <c r="D37" s="85" t="s">
        <v>68</v>
      </c>
      <c r="E37" s="85"/>
      <c r="F37" s="85"/>
      <c r="H37" s="85" t="s">
        <v>68</v>
      </c>
      <c r="I37" s="85"/>
      <c r="J37" s="85"/>
      <c r="K37" s="85"/>
      <c r="L37" s="20"/>
      <c r="M37" s="20"/>
      <c r="N37" s="20"/>
      <c r="O37" s="20"/>
    </row>
    <row r="38" spans="1:15" x14ac:dyDescent="0.25">
      <c r="A38" s="20"/>
      <c r="B38" s="20"/>
      <c r="C38" s="28"/>
      <c r="D38" s="85" t="s">
        <v>69</v>
      </c>
      <c r="E38" s="85"/>
      <c r="F38" s="85"/>
      <c r="H38" s="85" t="s">
        <v>70</v>
      </c>
      <c r="I38" s="85"/>
      <c r="J38" s="85"/>
      <c r="K38" s="85"/>
      <c r="L38" s="20"/>
      <c r="M38" s="20"/>
      <c r="N38" s="20"/>
      <c r="O38" s="20"/>
    </row>
    <row r="39" spans="1:15" x14ac:dyDescent="0.25">
      <c r="A39" s="20"/>
      <c r="B39" s="20"/>
      <c r="C39" s="28"/>
      <c r="D39" s="85" t="s">
        <v>71</v>
      </c>
      <c r="E39" s="85"/>
      <c r="F39" s="85"/>
      <c r="H39" s="85" t="s">
        <v>72</v>
      </c>
      <c r="I39" s="85"/>
      <c r="J39" s="85"/>
      <c r="K39" s="85"/>
      <c r="L39" s="20"/>
      <c r="M39" s="20"/>
      <c r="N39" s="20"/>
      <c r="O39" s="20"/>
    </row>
  </sheetData>
  <sheetProtection formatCells="0" formatColumns="0" formatRows="0" insertColumns="0" insertRows="0" insertHyperlinks="0" deleteColumns="0" deleteRows="0" sort="0" autoFilter="0" pivotTables="0"/>
  <autoFilter ref="A10:N10" xr:uid="{00000000-0009-0000-0000-000000000000}"/>
  <mergeCells count="24">
    <mergeCell ref="B11:D11"/>
    <mergeCell ref="B13:D13"/>
    <mergeCell ref="B15:D15"/>
    <mergeCell ref="A6:O6"/>
    <mergeCell ref="H9:J9"/>
    <mergeCell ref="K9:O9"/>
    <mergeCell ref="A9:A10"/>
    <mergeCell ref="B9:B10"/>
    <mergeCell ref="C9:C10"/>
    <mergeCell ref="D9:D10"/>
    <mergeCell ref="E9:E10"/>
    <mergeCell ref="F9:F10"/>
    <mergeCell ref="G9:G10"/>
    <mergeCell ref="D39:F39"/>
    <mergeCell ref="H39:K39"/>
    <mergeCell ref="B23:D23"/>
    <mergeCell ref="B27:D27"/>
    <mergeCell ref="B19:D19"/>
    <mergeCell ref="J31:N31"/>
    <mergeCell ref="A33:O33"/>
    <mergeCell ref="D37:F37"/>
    <mergeCell ref="H37:K37"/>
    <mergeCell ref="D38:F38"/>
    <mergeCell ref="H38:K38"/>
  </mergeCells>
  <pageMargins left="0" right="0" top="0" bottom="0.8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Worksheet</vt:lpstr>
      <vt:lpstr>Worksheet!Titulos_de_impressao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Eng Civil</cp:lastModifiedBy>
  <cp:lastPrinted>2024-10-30T12:56:11Z</cp:lastPrinted>
  <dcterms:created xsi:type="dcterms:W3CDTF">2024-09-17T13:27:48Z</dcterms:created>
  <dcterms:modified xsi:type="dcterms:W3CDTF">2024-10-30T12:56:42Z</dcterms:modified>
  <cp:category>Test result file</cp:category>
</cp:coreProperties>
</file>