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itação (Tomada de Preços)\011-22 Pavimentação Poliédrica na Av. Georg Mário Allois Reimann\Orçamento SEM VALORES\"/>
    </mc:Choice>
  </mc:AlternateContent>
  <xr:revisionPtr revIDLastSave="0" documentId="13_ncr:1_{2A006C01-DC87-4AC8-890B-C8E5168DFAC0}" xr6:coauthVersionLast="47" xr6:coauthVersionMax="47" xr10:uidLastSave="{00000000-0000-0000-0000-000000000000}"/>
  <bookViews>
    <workbookView xWindow="-120" yWindow="-120" windowWidth="20730" windowHeight="11160" xr2:uid="{F6F7074B-3041-449C-A5F2-AF143D8EA9CD}"/>
  </bookViews>
  <sheets>
    <sheet name="Orçamento" sheetId="8" r:id="rId1"/>
    <sheet name="Cronograma" sheetId="9" r:id="rId2"/>
  </sheets>
  <externalReferences>
    <externalReference r:id="rId3"/>
  </externalReferences>
  <definedNames>
    <definedName name="_xlnm.Print_Area" localSheetId="1">Cronograma!$B$2:$L$39</definedName>
    <definedName name="_xlnm.Print_Area" localSheetId="0">Orçamento!$B$2:$L$44</definedName>
    <definedName name="_xlnm.Database">TEXT(Import.DataBase,"mm-aaaa")</definedName>
    <definedName name="CFF.NumLinha">ROW(Cronograma!#REF!)-ROW(Cronograma!#REF!)-1</definedName>
    <definedName name="Código" localSheetId="0">Orçamento!#REF!</definedName>
    <definedName name="Dados.Lista.BDI">[1]DADOS!$T$37:$X$37</definedName>
    <definedName name="Fonte" localSheetId="0">Orçamento!#REF!</definedName>
    <definedName name="Import.DataBase">[1]DADOS!$A$38</definedName>
    <definedName name="Import.Desoneracao">[1]DADOS!$C$38</definedName>
    <definedName name="PO.CustoUnitario" localSheetId="0">ROUND(Orçamento!#REF!,15-13*Orçamento!#REF!)</definedName>
    <definedName name="PO.CustoUnitario">ROUND(#REF!,15-13*#REF!)</definedName>
    <definedName name="PO.PrecoUnitario" localSheetId="0">ROUND(Orçamento!#REF!,15-13*Orçamento!$Q$8)</definedName>
    <definedName name="PO.PrecoUnitario">ROUND(#REF!,15-13*#REF!)</definedName>
    <definedName name="PO.Quantidade" localSheetId="0">ROUND(Orçamento!#REF!,15-13*Orçamento!$Q$7)</definedName>
    <definedName name="PO.Quantidade">ROUND(#REF!,15-13*#REF!)</definedName>
    <definedName name="Referencia.Descricao" localSheetId="0">#N/A</definedName>
    <definedName name="Referencia.Descricao">IF(ISNUMBER([1]PO!linhaSINAPIxls),INDEX(INDIRECT("'[Referência "&amp;_xlnm.Database&amp;".xls]Banco'!$b:$g"),[1]PO!linhaSINAPIxls,3),"")</definedName>
    <definedName name="Referencia.Desonerado" localSheetId="0">#N/A</definedName>
    <definedName name="Referencia.Desonerado">IF(ISNUMBER([1]PO!linhaSINAPIxls),VALUE(INDEX(INDIRECT("'[Referência "&amp;_xlnm.Database&amp;".xls]Banco'!$b:$g"),[1]PO!linhaSINAPIxls,5)),0)</definedName>
    <definedName name="Referencia.NaoDesonerado" localSheetId="0">#N/A</definedName>
    <definedName name="Referencia.NaoDesonerado">IF(ISNUMBER([1]PO!linhaSINAPIxls),VALUE(INDEX(INDIRECT("'[Referência "&amp;_xlnm.Database&amp;".xls]Banco'!$b:$g"),[1]PO!linhaSINAPIxls,6)),0)</definedName>
    <definedName name="Referencia.Unidade" localSheetId="0">#N/A</definedName>
    <definedName name="Referencia.Unidade">IF(ISNUMBER([1]PO!linhaSINAPIxls),INDEX(INDIRECT("'[Referência "&amp;_xlnm.Database&amp;".xls]Banco'!$b:$g"),[1]PO!linhaSINAPIxls,4),"")</definedName>
    <definedName name="SomaAgrup" localSheetId="0">SUMIF(OFFSET(Orçamento!#REF!,1,0,Orçamento!$B1),"S",OFFSET(Orçamento!A1,1,0,Orçamento!$B1))</definedName>
    <definedName name="SomaAgrup">SUMIF(OFFSET(#REF!,1,0,#REF!),"S",OFFSET(#REF!,1,0,#REF!))</definedName>
    <definedName name="TipoOrçamento">"BASE"</definedName>
    <definedName name="VTOTAL1" localSheetId="0">ROUND(Orçamento!PO.Quantidade*Orçamento!PO.PrecoUnitario,15-13*Orçamento!$Q$9)</definedName>
    <definedName name="VTOTAL1">ROUND(PO.Quantidade*PO.PrecoUnitario,15-13*#REF!)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8" l="1"/>
  <c r="K41" i="8"/>
  <c r="J41" i="8"/>
  <c r="L9" i="8"/>
  <c r="L42" i="8"/>
  <c r="L40" i="8"/>
  <c r="L39" i="8"/>
  <c r="L37" i="8"/>
  <c r="L36" i="8"/>
  <c r="L35" i="8"/>
  <c r="L34" i="8"/>
  <c r="L33" i="8"/>
  <c r="L30" i="8" s="1"/>
  <c r="L32" i="8"/>
  <c r="L31" i="8"/>
  <c r="L29" i="8"/>
  <c r="L28" i="8"/>
  <c r="L27" i="8"/>
  <c r="L26" i="8"/>
  <c r="L25" i="8" s="1"/>
  <c r="L24" i="8"/>
  <c r="L23" i="8"/>
  <c r="L22" i="8"/>
  <c r="L20" i="8"/>
  <c r="L19" i="8"/>
  <c r="L18" i="8"/>
  <c r="L17" i="8"/>
  <c r="L16" i="8"/>
  <c r="L15" i="8"/>
  <c r="L14" i="8"/>
  <c r="L13" i="8" s="1"/>
  <c r="L12" i="8"/>
  <c r="L11" i="8"/>
  <c r="L10" i="8"/>
  <c r="L21" i="8"/>
  <c r="L38" i="8"/>
  <c r="D12" i="9" l="1"/>
  <c r="K21" i="8"/>
  <c r="G3" i="8"/>
  <c r="K12" i="8"/>
  <c r="J12" i="8"/>
  <c r="K11" i="8"/>
  <c r="J11" i="8"/>
  <c r="K10" i="8"/>
  <c r="J10" i="8"/>
  <c r="K19" i="8"/>
  <c r="J19" i="8"/>
  <c r="K18" i="8"/>
  <c r="J18" i="8"/>
  <c r="K17" i="8"/>
  <c r="J17" i="8"/>
  <c r="K16" i="8"/>
  <c r="J16" i="8"/>
  <c r="K15" i="8"/>
  <c r="J15" i="8"/>
  <c r="K14" i="8"/>
  <c r="J14" i="8"/>
  <c r="L8" i="8"/>
  <c r="K42" i="8"/>
  <c r="J42" i="8"/>
  <c r="K40" i="8"/>
  <c r="J40" i="8"/>
  <c r="K39" i="8"/>
  <c r="K38" i="8" s="1"/>
  <c r="J39" i="8"/>
  <c r="J38" i="8" s="1"/>
  <c r="K37" i="8"/>
  <c r="J37" i="8"/>
  <c r="K36" i="8"/>
  <c r="J36" i="8"/>
  <c r="K35" i="8"/>
  <c r="J35" i="8"/>
  <c r="K34" i="8"/>
  <c r="J34" i="8"/>
  <c r="K33" i="8"/>
  <c r="J33" i="8"/>
  <c r="K32" i="8"/>
  <c r="K30" i="8" s="1"/>
  <c r="J32" i="8"/>
  <c r="K31" i="8"/>
  <c r="J31" i="8"/>
  <c r="J30" i="8" s="1"/>
  <c r="K29" i="8"/>
  <c r="J29" i="8"/>
  <c r="K28" i="8"/>
  <c r="J28" i="8"/>
  <c r="K27" i="8"/>
  <c r="K25" i="8" s="1"/>
  <c r="J27" i="8"/>
  <c r="K26" i="8"/>
  <c r="J26" i="8"/>
  <c r="J25" i="8" s="1"/>
  <c r="K24" i="8"/>
  <c r="J24" i="8"/>
  <c r="K23" i="8"/>
  <c r="J23" i="8"/>
  <c r="K22" i="8"/>
  <c r="J22" i="8"/>
  <c r="J21" i="8" s="1"/>
  <c r="K20" i="8"/>
  <c r="J20" i="8"/>
  <c r="T39" i="8"/>
  <c r="S11" i="8"/>
  <c r="T11" i="8"/>
  <c r="S12" i="8"/>
  <c r="T12" i="8"/>
  <c r="S14" i="8"/>
  <c r="T14" i="8"/>
  <c r="S15" i="8"/>
  <c r="T15" i="8"/>
  <c r="S16" i="8"/>
  <c r="T16" i="8"/>
  <c r="S17" i="8"/>
  <c r="T17" i="8"/>
  <c r="S18" i="8"/>
  <c r="T18" i="8"/>
  <c r="S19" i="8"/>
  <c r="T19" i="8"/>
  <c r="S20" i="8"/>
  <c r="T20" i="8"/>
  <c r="S22" i="8"/>
  <c r="T22" i="8"/>
  <c r="S23" i="8"/>
  <c r="T23" i="8"/>
  <c r="S24" i="8"/>
  <c r="T24" i="8"/>
  <c r="S26" i="8"/>
  <c r="T26" i="8"/>
  <c r="S27" i="8"/>
  <c r="T27" i="8"/>
  <c r="S28" i="8"/>
  <c r="T28" i="8"/>
  <c r="S29" i="8"/>
  <c r="T29" i="8"/>
  <c r="S31" i="8"/>
  <c r="T31" i="8"/>
  <c r="S32" i="8"/>
  <c r="T32" i="8"/>
  <c r="S33" i="8"/>
  <c r="T33" i="8"/>
  <c r="S34" i="8"/>
  <c r="T34" i="8"/>
  <c r="S35" i="8"/>
  <c r="T35" i="8"/>
  <c r="S36" i="8"/>
  <c r="T36" i="8"/>
  <c r="S37" i="8"/>
  <c r="T37" i="8"/>
  <c r="S39" i="8"/>
  <c r="S40" i="8"/>
  <c r="T40" i="8"/>
  <c r="S42" i="8"/>
  <c r="T42" i="8"/>
  <c r="T10" i="8"/>
  <c r="S10" i="8"/>
  <c r="R10" i="8"/>
  <c r="K13" i="8" l="1"/>
  <c r="J13" i="8"/>
  <c r="H3" i="9" l="1"/>
  <c r="H6" i="9" l="1"/>
  <c r="H5" i="9"/>
  <c r="H4" i="9"/>
  <c r="H2" i="9"/>
  <c r="K5" i="8" l="1"/>
  <c r="K5" i="9" s="1"/>
  <c r="K9" i="8" l="1"/>
  <c r="K8" i="8" s="1"/>
  <c r="J9" i="8"/>
  <c r="J8" i="8" s="1"/>
</calcChain>
</file>

<file path=xl/sharedStrings.xml><?xml version="1.0" encoding="utf-8"?>
<sst xmlns="http://schemas.openxmlformats.org/spreadsheetml/2006/main" count="257" uniqueCount="143">
  <si>
    <t>Item</t>
  </si>
  <si>
    <t>Fonte</t>
  </si>
  <si>
    <t>Código</t>
  </si>
  <si>
    <t>Descrição</t>
  </si>
  <si>
    <t>Unidade</t>
  </si>
  <si>
    <t>Quantidade</t>
  </si>
  <si>
    <t>Preço Total
(R$)</t>
  </si>
  <si>
    <t/>
  </si>
  <si>
    <t>SINAPI</t>
  </si>
  <si>
    <t>COMPOSIÇÃO</t>
  </si>
  <si>
    <t>01</t>
  </si>
  <si>
    <t>UN</t>
  </si>
  <si>
    <t>1.</t>
  </si>
  <si>
    <t>1.1.</t>
  </si>
  <si>
    <t>1.1.1.</t>
  </si>
  <si>
    <t>M2</t>
  </si>
  <si>
    <t>1.2.</t>
  </si>
  <si>
    <t>1.2.1.</t>
  </si>
  <si>
    <t>1.2.2.</t>
  </si>
  <si>
    <t>1.3.</t>
  </si>
  <si>
    <t>1.3.1.</t>
  </si>
  <si>
    <t>1.4.</t>
  </si>
  <si>
    <t>1.4.1.</t>
  </si>
  <si>
    <t>1.4.2.</t>
  </si>
  <si>
    <t>M</t>
  </si>
  <si>
    <t>1.5.</t>
  </si>
  <si>
    <t>1.5.1.</t>
  </si>
  <si>
    <t>1.5.2.</t>
  </si>
  <si>
    <t>1.5.3.</t>
  </si>
  <si>
    <t>1.5.4.</t>
  </si>
  <si>
    <t>PLACA DE OBRA EM CHAPA DE ACO GALVANIZADO FIXADA EM QUADRO DE MADEIRA SOBRE PONTALETES DE 7,5X7,5CM - FORNECIMENTO E INSTALAÇÃO</t>
  </si>
  <si>
    <t>Foi considerado arredondamento de duas casas decimais para Quantidade; Custo Unitário; BDI; Preço Unitário; Preço Total.</t>
  </si>
  <si>
    <t>Preço Total Mão de Obra</t>
  </si>
  <si>
    <t>Preço Total Material (R$)</t>
  </si>
  <si>
    <t>PREFEITURA MUNICIPAL DE TRÊS DE MAIO</t>
  </si>
  <si>
    <t>OBRA:</t>
  </si>
  <si>
    <t>ÁREA:</t>
  </si>
  <si>
    <t>LOCAL:</t>
  </si>
  <si>
    <t>DATA:</t>
  </si>
  <si>
    <t>BDI:</t>
  </si>
  <si>
    <t>Preço Unit. Material (R$)</t>
  </si>
  <si>
    <t xml:space="preserve">Preço Unit. Mão de Obra </t>
  </si>
  <si>
    <t>NÃO DESONERADO</t>
  </si>
  <si>
    <t>VALOR TOTAL:</t>
  </si>
  <si>
    <t>CRONOGRAMA FÍSICO-FINANCEIRO</t>
  </si>
  <si>
    <t>Descrição das Metas / Macrosserviços</t>
  </si>
  <si>
    <t>Valores Totais (R$)</t>
  </si>
  <si>
    <t>Parcela (%)</t>
  </si>
  <si>
    <t>Acumulado (%)</t>
  </si>
  <si>
    <t>Acumulado (R$)</t>
  </si>
  <si>
    <t>CRONOGRAMA GLOBAL DO LOTE</t>
  </si>
  <si>
    <t>Local</t>
  </si>
  <si>
    <t>Data</t>
  </si>
  <si>
    <t>Início de Obra</t>
  </si>
  <si>
    <t>Parcela 1</t>
  </si>
  <si>
    <t>Parcela 2</t>
  </si>
  <si>
    <t>Parcela 3</t>
  </si>
  <si>
    <t>Parcela 4</t>
  </si>
  <si>
    <t>Parcela 5</t>
  </si>
  <si>
    <t>Parcela 6</t>
  </si>
  <si>
    <t>Parcela 7</t>
  </si>
  <si>
    <t>1.2.3.</t>
  </si>
  <si>
    <t>1.3.2.</t>
  </si>
  <si>
    <t>1.3.3.</t>
  </si>
  <si>
    <t>Parcela (R$)</t>
  </si>
  <si>
    <t>SERVIÇOS INICIAIS</t>
  </si>
  <si>
    <t>1.1.2.</t>
  </si>
  <si>
    <t>99064</t>
  </si>
  <si>
    <t>LOCAÇÃO DE PAVIMENTAÇÃO. AF_10/2018</t>
  </si>
  <si>
    <t>101170</t>
  </si>
  <si>
    <t>PAVIMENTAÇÃO COM PEDRAS IRREGULARES DE BASALTO SOBRE COLCHÃO DE ARGILA ESPESSURA 15CM, REJUNTADO COM PÓ DE PEDRA ESPESSURA 2 CM, EXCLUSIVE COMPACTAÇÃO</t>
  </si>
  <si>
    <t>95875</t>
  </si>
  <si>
    <t>TRANSPORTE COM CAMINHÃO BASCULANTE DE 10 M³, EM VIA URBANA PAVIMENTADA, DMT ATÉ 30 KM (UNIDADE: M3XKM). AF_07/2020</t>
  </si>
  <si>
    <t>M3XKM</t>
  </si>
  <si>
    <t>GUIAS E SARJETAS</t>
  </si>
  <si>
    <t>94267</t>
  </si>
  <si>
    <t>GUIA (MEIO-FIO) E SARJETA CONJUGADOS DE CONCRETO, MOLDADA  IN LOCO  EM TRECHO RETO COM EXTRUSORA, 45 CM BASE (15 CM BASE DA GUIA + 30 CM BASE DA SARJETA) X 22 CM ALTURA. AF_06/2016</t>
  </si>
  <si>
    <t>94268</t>
  </si>
  <si>
    <t>GUIA (MEIO-FIO) E SARJETA CONJUGADOS DE CONCRETO, MOLDADA  IN LOCO  EM TRECHO CURVO COM EXTRUSORA, 45 CM BASE (15 CM BASE DA GUIA + 30 CM BASE DA SARJETA) X 22 CM ALTURA. AF_06/2016</t>
  </si>
  <si>
    <t>PASSEIO PÚBLICO</t>
  </si>
  <si>
    <t>02</t>
  </si>
  <si>
    <t>REGULARIZAÇÃO E COMPACTAÇÃO DE BASE PARA PASSEIO EM ARGILA ESPESSURA = 10CM COM ESPALHAMENTO INCLUINDO TRANSPORTE DMT=2KM E ESPALHAMENTO COM RETROESCAVADEIRA</t>
  </si>
  <si>
    <t>M3</t>
  </si>
  <si>
    <t>96622</t>
  </si>
  <si>
    <t>LASTRO COM MATERIAL GRANULAR, APLICADO EM PISOS OU LAJES SOBRE SOLO, ESPESSURA DE *5 CM*. AF_08/2017</t>
  </si>
  <si>
    <t>1.5.5.</t>
  </si>
  <si>
    <t>94991</t>
  </si>
  <si>
    <t>1.5.6.</t>
  </si>
  <si>
    <t>101094</t>
  </si>
  <si>
    <t>PISO PODOTÁTIL EM PLACAS DE CONCRETO, DIRECIONAL OU ALERTA, ASSENTADO COM ARGAMASSA COLANTE TIPO ACI - FORNECIMENTO E INSTALAÇÃO. AF_05/2020</t>
  </si>
  <si>
    <t>1.5.7.</t>
  </si>
  <si>
    <t>04</t>
  </si>
  <si>
    <t>RAMPA DE ACESSIBILIDADE, INCLUSIVE PINTURA E PISO TÁTIL DE ALERTA</t>
  </si>
  <si>
    <t>1.6.</t>
  </si>
  <si>
    <t xml:space="preserve">SERVIÇOS FINAIS </t>
  </si>
  <si>
    <t>1.6.1.</t>
  </si>
  <si>
    <t>03</t>
  </si>
  <si>
    <t xml:space="preserve">LIMPEZA FINAL DA PISTA E ENTORNO COM RECOLHIMENTO DE ENTULHO </t>
  </si>
  <si>
    <t>Pavimentação Poliédrica na Av. Georg Mário Allois Reinmann</t>
  </si>
  <si>
    <t>1.1.3.</t>
  </si>
  <si>
    <t>99063</t>
  </si>
  <si>
    <t>LOCAÇÃO DE REDE DE ÁGUA OU ESGOTO. AF_10/2018</t>
  </si>
  <si>
    <t>DRENAGEM</t>
  </si>
  <si>
    <t>102279</t>
  </si>
  <si>
    <t>ESCAVAÇÃO MECANIZADA DE VALA COM PROF. ATÉ 1,5 M (MÉDIA MONTANTE E JUSANTE/UMA COMPOSIÇÃO POR TRECHO), ESCAVADEIRA (0,8 M3),LARG. MENOR QUE 1,5 M, EM SOLO DE 1A CATEGORIA, LOCAIS COM BAIXO NÍVEL DE INTERFERÊNCIA. AF_02/2021</t>
  </si>
  <si>
    <t>101616</t>
  </si>
  <si>
    <t>PREPARO DE FUNDO DE VALA COM LARGURA MENOR QUE 1,5 M (ACERTO DO SOLO NATURAL). AF_08/2020</t>
  </si>
  <si>
    <t>08</t>
  </si>
  <si>
    <t>CAIXA COLETORA 1,40X1,40X1,50M COM GRELHA METÁLICA</t>
  </si>
  <si>
    <t>1.2.4.</t>
  </si>
  <si>
    <t>09</t>
  </si>
  <si>
    <t>CAIXA COLETORA 1,80X1,80X2,30M COM GRELHA METÁLICA</t>
  </si>
  <si>
    <t>1.2.5.</t>
  </si>
  <si>
    <t>92212</t>
  </si>
  <si>
    <t>TUBO DE CONCRETO PARA REDES COLETORAS DE ÁGUAS PLUVIAIS, DIÂMETRO DE 600 MM, JUNTA RÍGIDA, INSTALADO EM LOCAL COM BAIXO NÍVEL DE INTERFERÊNCIAS - FORNECIMENTO E ASSENTAMENTO. AF_12/2015</t>
  </si>
  <si>
    <t>1.2.6.</t>
  </si>
  <si>
    <t>92216</t>
  </si>
  <si>
    <t>TUBO DE CONCRETO PARA REDES COLETORAS DE ÁGUAS PLUVIAIS, DIÂMETRO DE 1000 MM, JUNTA RÍGIDA, INSTALADO EM LOCAL COM BAIXO NÍVEL DE INTERFERÊNCIAS - FORNECIMENTO E ASSENTAMENTO. AF_12/2015</t>
  </si>
  <si>
    <t>1.2.7.</t>
  </si>
  <si>
    <t>93368</t>
  </si>
  <si>
    <t>REATERRO MECANIZADO DE VALA COM ESCAVADEIRA HIDRÁULICA (CAPACIDADE DA CAÇAMBA: 0,8 M³ / POTÊNCIA: 111 HP), LARGURA ATÉ 1,5 M, PROFUNDIDADE DE 1,5 A 3,0 M, COM SOLO DE 1ª CATEGORIA EM LOCAIS COM BAIXO NÍVEL DE INTERFERÊNCIA. AF_04/2016</t>
  </si>
  <si>
    <t>PAVIMENTAÇÃO</t>
  </si>
  <si>
    <t>1.4.3.</t>
  </si>
  <si>
    <t>94263</t>
  </si>
  <si>
    <t>GUIA (MEIO-FIO) CONCRETO, MOLDADA  IN LOCO  EM TRECHO RETO COM EXTRUSORA, 13 CM BASE X 22 CM ALTURA. AF_06/2016</t>
  </si>
  <si>
    <t>1.4.4.</t>
  </si>
  <si>
    <t>94264</t>
  </si>
  <si>
    <t>GUIA (MEIO-FIO) CONCRETO, MOLDADA  IN LOCO  EM TRECHO CURVO COM EXTRUSORA, 13 CM BASE X 22 CM ALTURA. AF_06/2016</t>
  </si>
  <si>
    <t>EXECUÇÃO DE PASSEIO (CALÇADA) OU PISO DE CONCRETO COM CONCRETO MOLDADO IN LOCO, USINADO, ACABAMENTO CONVENCIONAL, NÃO ARMADO. AF_08/2022</t>
  </si>
  <si>
    <t>SINALIZAÇÃO</t>
  </si>
  <si>
    <t>05</t>
  </si>
  <si>
    <t>SUPORTE METÁLICO D = 3'', PAREDE 3,35MM, H=3,0M, GALVANIZADO A FOGO</t>
  </si>
  <si>
    <t>1.6.2.</t>
  </si>
  <si>
    <t>06</t>
  </si>
  <si>
    <t>PLACA DE SINALIZAÇÃO VERTICAL EM AÇO NUM 16 COM PINTURA REFLETIVA</t>
  </si>
  <si>
    <t>1.7.</t>
  </si>
  <si>
    <t>1.7.1.</t>
  </si>
  <si>
    <t>Av. Georg Mário Allois Reinmann - Bairro Guaíra - Três de Maio - RS</t>
  </si>
  <si>
    <t>Av. Georg Mário Allois Reinmann</t>
  </si>
  <si>
    <t>TOTAL</t>
  </si>
  <si>
    <t>Agosto de 2022</t>
  </si>
  <si>
    <t xml:space="preserve">DECLARO PARA OS DEVIDOS FINS QUE OS ENCARGOS SOCIAIS ATENDEM AOS PERCENTUAIS ESTABELECIDOS NO SINAPI 08/22 PARA O ESTADO DO RIO GRANDE DO SUL PARA MÃO DE OBRA HORISTA 82,31%  E MENSALISTA 45,98% </t>
  </si>
  <si>
    <r>
      <t xml:space="preserve">PREFEITURA MUNICIPAL DE TRÊS DE MAIO                   </t>
    </r>
    <r>
      <rPr>
        <b/>
        <sz val="12"/>
        <color rgb="FFFF0000"/>
        <rFont val="Arial"/>
        <family val="2"/>
      </rPr>
      <t xml:space="preserve">OBS: Esse arquivo (XLS) serve apenas para edição, sendo o seu correto preenchimento de responsabilidade única e exclusiva do licitante, o qual deve observar os mesmos critérios estabelecidos nos arquivos disponibilizados no site (PDF)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</si>
</sst>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mmmm\-yy"/>
    <numFmt numFmtId="167" formatCode="&quot;R$&quot;\ #,##0.00"/>
    <numFmt numFmtId="168" formatCode="_(&quot;R$ &quot;* #,##0.00_);_(&quot;R$ &quot;* \(#,##0.00\);_(&quot;R$ &quot;* &quot;-&quot;??_);_(@_)"/>
    <numFmt numFmtId="169" formatCode="_(* #,##0.00_);_(* \(#,##0.00\);_(* \-??_);_(@_)"/>
    <numFmt numFmtId="170" formatCode="0.00\ &quot;m²&quot;"/>
    <numFmt numFmtId="171" formatCode="General;General;"/>
    <numFmt numFmtId="172" formatCode="[$-F800]dddd\,\ mmmm\ dd\,\ yyyy"/>
    <numFmt numFmtId="173" formatCode="dd\ &quot;de&quot;\ mmmm\ &quot;de&quot;\ yyyy"/>
    <numFmt numFmtId="174" formatCode="0.00%\ &quot; NÃO DESONERADO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Calibri"/>
      <family val="2"/>
      <scheme val="minor"/>
    </font>
    <font>
      <b/>
      <sz val="20"/>
      <name val="Arial"/>
      <family val="2"/>
    </font>
    <font>
      <b/>
      <sz val="12"/>
      <name val="Times New Roman"/>
      <family val="1"/>
    </font>
    <font>
      <sz val="11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b/>
      <u/>
      <sz val="11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0">
    <xf numFmtId="0" fontId="0" fillId="0" borderId="0" xfId="0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vertical="center" shrinkToFi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3" fillId="0" borderId="5" xfId="1" applyNumberFormat="1" applyFont="1" applyFill="1" applyBorder="1" applyAlignment="1">
      <alignment vertical="center" shrinkToFit="1"/>
    </xf>
    <xf numFmtId="0" fontId="5" fillId="0" borderId="0" xfId="0" applyFont="1"/>
    <xf numFmtId="0" fontId="7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/>
    </xf>
    <xf numFmtId="166" fontId="5" fillId="0" borderId="0" xfId="0" applyNumberFormat="1" applyFont="1"/>
    <xf numFmtId="0" fontId="9" fillId="0" borderId="0" xfId="0" applyFont="1"/>
    <xf numFmtId="0" fontId="4" fillId="3" borderId="0" xfId="0" applyFont="1" applyFill="1"/>
    <xf numFmtId="0" fontId="4" fillId="0" borderId="0" xfId="0" applyFont="1" applyAlignment="1">
      <alignment horizontal="center"/>
    </xf>
    <xf numFmtId="0" fontId="5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0" fontId="7" fillId="0" borderId="19" xfId="3" applyFont="1" applyBorder="1" applyAlignment="1">
      <alignment horizontal="left" vertical="center"/>
    </xf>
    <xf numFmtId="0" fontId="5" fillId="0" borderId="1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19" xfId="3" applyFont="1" applyBorder="1" applyAlignment="1">
      <alignment vertical="center"/>
    </xf>
    <xf numFmtId="166" fontId="5" fillId="0" borderId="1" xfId="3" applyNumberFormat="1" applyFont="1" applyBorder="1" applyAlignment="1">
      <alignment vertical="center"/>
    </xf>
    <xf numFmtId="165" fontId="3" fillId="0" borderId="10" xfId="1" applyNumberFormat="1" applyFont="1" applyFill="1" applyBorder="1" applyAlignment="1">
      <alignment vertical="center" shrinkToFit="1"/>
    </xf>
    <xf numFmtId="0" fontId="5" fillId="0" borderId="11" xfId="3" applyFont="1" applyBorder="1" applyAlignment="1">
      <alignment horizontal="right" vertical="center" wrapText="1"/>
    </xf>
    <xf numFmtId="10" fontId="5" fillId="0" borderId="24" xfId="2" applyNumberFormat="1" applyFont="1" applyBorder="1" applyAlignment="1">
      <alignment horizontal="center" vertical="center" wrapText="1"/>
    </xf>
    <xf numFmtId="0" fontId="5" fillId="0" borderId="32" xfId="3" applyFont="1" applyBorder="1" applyAlignment="1">
      <alignment horizontal="right" vertical="center"/>
    </xf>
    <xf numFmtId="166" fontId="5" fillId="0" borderId="2" xfId="3" applyNumberFormat="1" applyFont="1" applyBorder="1" applyAlignment="1">
      <alignment vertical="center"/>
    </xf>
    <xf numFmtId="0" fontId="5" fillId="0" borderId="27" xfId="3" applyFont="1" applyBorder="1" applyAlignment="1">
      <alignment horizontal="right" vertical="center"/>
    </xf>
    <xf numFmtId="170" fontId="2" fillId="0" borderId="1" xfId="3" applyNumberFormat="1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left" vertical="center" wrapText="1" indent="3"/>
    </xf>
    <xf numFmtId="0" fontId="0" fillId="0" borderId="0" xfId="0" applyProtection="1">
      <protection hidden="1"/>
    </xf>
    <xf numFmtId="0" fontId="3" fillId="0" borderId="0" xfId="0" applyFont="1"/>
    <xf numFmtId="0" fontId="2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3" xfId="0" applyFont="1" applyBorder="1"/>
    <xf numFmtId="0" fontId="3" fillId="0" borderId="0" xfId="0" applyFont="1" applyProtection="1">
      <protection hidden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4" fontId="7" fillId="0" borderId="0" xfId="0" applyNumberFormat="1" applyFont="1"/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3" fillId="0" borderId="34" xfId="0" applyFont="1" applyBorder="1" applyAlignment="1">
      <alignment horizontal="center" vertical="center"/>
    </xf>
    <xf numFmtId="10" fontId="12" fillId="4" borderId="34" xfId="14" applyNumberFormat="1" applyFont="1" applyFill="1" applyBorder="1" applyAlignment="1" applyProtection="1">
      <alignment horizontal="center" vertical="center"/>
      <protection locked="0"/>
    </xf>
    <xf numFmtId="10" fontId="12" fillId="0" borderId="34" xfId="14" applyNumberFormat="1" applyFont="1" applyFill="1" applyBorder="1" applyAlignment="1" applyProtection="1">
      <alignment horizontal="center" vertical="center"/>
    </xf>
    <xf numFmtId="4" fontId="12" fillId="0" borderId="34" xfId="14" applyNumberFormat="1" applyFont="1" applyFill="1" applyBorder="1" applyAlignment="1" applyProtection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10" fontId="8" fillId="7" borderId="34" xfId="14" applyNumberFormat="1" applyFont="1" applyFill="1" applyBorder="1" applyAlignment="1" applyProtection="1">
      <alignment horizontal="center" vertical="center" shrinkToFit="1"/>
    </xf>
    <xf numFmtId="4" fontId="8" fillId="7" borderId="34" xfId="1" applyNumberFormat="1" applyFont="1" applyFill="1" applyBorder="1" applyAlignment="1" applyProtection="1">
      <alignment horizontal="center" vertical="center" shrinkToFit="1"/>
    </xf>
    <xf numFmtId="10" fontId="12" fillId="2" borderId="34" xfId="14" applyNumberFormat="1" applyFont="1" applyFill="1" applyBorder="1" applyAlignment="1" applyProtection="1">
      <alignment horizontal="center" vertical="center"/>
      <protection locked="0"/>
    </xf>
    <xf numFmtId="10" fontId="12" fillId="2" borderId="34" xfId="14" applyNumberFormat="1" applyFont="1" applyFill="1" applyBorder="1" applyAlignment="1" applyProtection="1">
      <alignment horizontal="center" vertical="center"/>
    </xf>
    <xf numFmtId="4" fontId="12" fillId="2" borderId="34" xfId="14" applyNumberFormat="1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16" xfId="0" applyFont="1" applyBorder="1"/>
    <xf numFmtId="0" fontId="4" fillId="0" borderId="20" xfId="0" applyFont="1" applyBorder="1"/>
    <xf numFmtId="0" fontId="2" fillId="0" borderId="0" xfId="0" applyFont="1" applyAlignment="1">
      <alignment wrapText="1"/>
    </xf>
    <xf numFmtId="10" fontId="12" fillId="4" borderId="38" xfId="14" applyNumberFormat="1" applyFont="1" applyFill="1" applyBorder="1" applyAlignment="1" applyProtection="1">
      <alignment horizontal="center" vertical="center"/>
      <protection locked="0"/>
    </xf>
    <xf numFmtId="10" fontId="12" fillId="0" borderId="38" xfId="14" applyNumberFormat="1" applyFont="1" applyFill="1" applyBorder="1" applyAlignment="1" applyProtection="1">
      <alignment horizontal="center" vertical="center"/>
    </xf>
    <xf numFmtId="4" fontId="12" fillId="0" borderId="38" xfId="14" applyNumberFormat="1" applyFont="1" applyFill="1" applyBorder="1" applyAlignment="1" applyProtection="1">
      <alignment horizontal="center" vertical="center"/>
    </xf>
    <xf numFmtId="10" fontId="8" fillId="7" borderId="38" xfId="14" applyNumberFormat="1" applyFont="1" applyFill="1" applyBorder="1" applyAlignment="1" applyProtection="1">
      <alignment horizontal="center" vertical="center" shrinkToFit="1"/>
    </xf>
    <xf numFmtId="4" fontId="8" fillId="7" borderId="38" xfId="1" applyNumberFormat="1" applyFont="1" applyFill="1" applyBorder="1" applyAlignment="1" applyProtection="1">
      <alignment horizontal="center" vertical="center" shrinkToFit="1"/>
    </xf>
    <xf numFmtId="10" fontId="12" fillId="2" borderId="38" xfId="14" applyNumberFormat="1" applyFont="1" applyFill="1" applyBorder="1" applyAlignment="1" applyProtection="1">
      <alignment horizontal="center" vertical="center"/>
      <protection locked="0"/>
    </xf>
    <xf numFmtId="10" fontId="12" fillId="2" borderId="38" xfId="14" applyNumberFormat="1" applyFont="1" applyFill="1" applyBorder="1" applyAlignment="1" applyProtection="1">
      <alignment horizontal="center" vertical="center"/>
    </xf>
    <xf numFmtId="4" fontId="12" fillId="2" borderId="38" xfId="14" applyNumberFormat="1" applyFont="1" applyFill="1" applyBorder="1" applyAlignment="1" applyProtection="1">
      <alignment horizontal="center" vertical="center"/>
    </xf>
    <xf numFmtId="0" fontId="3" fillId="0" borderId="39" xfId="0" applyFont="1" applyBorder="1" applyAlignment="1">
      <alignment horizontal="center" vertical="center"/>
    </xf>
    <xf numFmtId="4" fontId="12" fillId="0" borderId="39" xfId="14" applyNumberFormat="1" applyFont="1" applyFill="1" applyBorder="1" applyAlignment="1" applyProtection="1">
      <alignment horizontal="center" vertical="center"/>
    </xf>
    <xf numFmtId="4" fontId="12" fillId="0" borderId="12" xfId="14" applyNumberFormat="1" applyFont="1" applyFill="1" applyBorder="1" applyAlignment="1" applyProtection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 shrinkToFit="1"/>
    </xf>
    <xf numFmtId="14" fontId="8" fillId="0" borderId="35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10" fontId="12" fillId="0" borderId="34" xfId="14" applyNumberFormat="1" applyFont="1" applyFill="1" applyBorder="1" applyAlignment="1" applyProtection="1">
      <alignment horizontal="center" vertical="center"/>
      <protection locked="0"/>
    </xf>
    <xf numFmtId="10" fontId="12" fillId="0" borderId="38" xfId="14" applyNumberFormat="1" applyFont="1" applyFill="1" applyBorder="1" applyAlignment="1" applyProtection="1">
      <alignment horizontal="center" vertical="center"/>
      <protection locked="0"/>
    </xf>
    <xf numFmtId="164" fontId="5" fillId="0" borderId="0" xfId="35" applyFont="1" applyBorder="1"/>
    <xf numFmtId="165" fontId="2" fillId="2" borderId="34" xfId="1" applyNumberFormat="1" applyFont="1" applyFill="1" applyBorder="1" applyAlignment="1">
      <alignment vertical="center" shrinkToFit="1"/>
    </xf>
    <xf numFmtId="165" fontId="2" fillId="2" borderId="38" xfId="1" applyNumberFormat="1" applyFont="1" applyFill="1" applyBorder="1" applyAlignment="1">
      <alignment vertical="center" shrinkToFit="1"/>
    </xf>
    <xf numFmtId="0" fontId="3" fillId="8" borderId="9" xfId="0" applyFont="1" applyFill="1" applyBorder="1" applyAlignment="1">
      <alignment horizontal="center" vertical="center" wrapText="1" shrinkToFit="1"/>
    </xf>
    <xf numFmtId="49" fontId="3" fillId="8" borderId="5" xfId="0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165" fontId="3" fillId="8" borderId="5" xfId="1" applyNumberFormat="1" applyFont="1" applyFill="1" applyBorder="1" applyAlignment="1">
      <alignment vertical="center" shrinkToFit="1"/>
    </xf>
    <xf numFmtId="0" fontId="16" fillId="8" borderId="5" xfId="0" applyFont="1" applyFill="1" applyBorder="1" applyAlignment="1">
      <alignment vertical="center" wrapText="1"/>
    </xf>
    <xf numFmtId="165" fontId="8" fillId="8" borderId="38" xfId="1" applyNumberFormat="1" applyFont="1" applyFill="1" applyBorder="1" applyAlignment="1">
      <alignment vertical="center" shrinkToFit="1"/>
    </xf>
    <xf numFmtId="165" fontId="2" fillId="8" borderId="5" xfId="1" applyNumberFormat="1" applyFont="1" applyFill="1" applyBorder="1" applyAlignment="1">
      <alignment vertical="center" shrinkToFit="1"/>
    </xf>
    <xf numFmtId="2" fontId="5" fillId="0" borderId="0" xfId="35" applyNumberFormat="1" applyFont="1" applyBorder="1"/>
    <xf numFmtId="2" fontId="9" fillId="0" borderId="0" xfId="0" applyNumberFormat="1" applyFont="1"/>
    <xf numFmtId="2" fontId="4" fillId="0" borderId="0" xfId="0" applyNumberFormat="1" applyFont="1"/>
    <xf numFmtId="165" fontId="4" fillId="0" borderId="0" xfId="0" applyNumberFormat="1" applyFont="1"/>
    <xf numFmtId="165" fontId="2" fillId="2" borderId="5" xfId="0" applyNumberFormat="1" applyFont="1" applyFill="1" applyBorder="1" applyAlignment="1">
      <alignment horizontal="center" vertical="center" wrapText="1"/>
    </xf>
    <xf numFmtId="167" fontId="6" fillId="0" borderId="3" xfId="3" applyNumberFormat="1" applyFont="1" applyBorder="1" applyAlignment="1">
      <alignment horizontal="left" vertical="center"/>
    </xf>
    <xf numFmtId="167" fontId="6" fillId="0" borderId="33" xfId="3" applyNumberFormat="1" applyFont="1" applyBorder="1" applyAlignment="1">
      <alignment horizontal="left" vertical="center"/>
    </xf>
    <xf numFmtId="167" fontId="6" fillId="0" borderId="21" xfId="3" applyNumberFormat="1" applyFont="1" applyBorder="1" applyAlignment="1">
      <alignment horizontal="left" vertical="center"/>
    </xf>
    <xf numFmtId="167" fontId="6" fillId="0" borderId="22" xfId="3" applyNumberFormat="1" applyFont="1" applyBorder="1" applyAlignment="1">
      <alignment horizontal="left" vertical="center"/>
    </xf>
    <xf numFmtId="166" fontId="2" fillId="0" borderId="5" xfId="3" applyNumberFormat="1" applyFont="1" applyBorder="1" applyAlignment="1">
      <alignment horizontal="center" vertical="center" wrapText="1"/>
    </xf>
    <xf numFmtId="166" fontId="2" fillId="0" borderId="23" xfId="3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2" fillId="0" borderId="31" xfId="0" applyFont="1" applyBorder="1" applyAlignment="1">
      <alignment horizontal="left" wrapText="1"/>
    </xf>
    <xf numFmtId="0" fontId="6" fillId="0" borderId="15" xfId="3" applyFont="1" applyBorder="1" applyAlignment="1">
      <alignment horizontal="left" vertical="center" wrapText="1"/>
    </xf>
    <xf numFmtId="0" fontId="6" fillId="0" borderId="25" xfId="3" applyFont="1" applyBorder="1" applyAlignment="1">
      <alignment horizontal="left" vertical="center" wrapText="1"/>
    </xf>
    <xf numFmtId="0" fontId="6" fillId="0" borderId="26" xfId="3" applyFont="1" applyBorder="1" applyAlignment="1">
      <alignment horizontal="left" vertical="center" wrapText="1"/>
    </xf>
    <xf numFmtId="10" fontId="5" fillId="0" borderId="24" xfId="3" applyNumberFormat="1" applyFont="1" applyBorder="1" applyAlignment="1">
      <alignment horizontal="left" vertical="center"/>
    </xf>
    <xf numFmtId="10" fontId="5" fillId="0" borderId="28" xfId="3" applyNumberFormat="1" applyFont="1" applyBorder="1" applyAlignment="1">
      <alignment horizontal="left" vertical="center"/>
    </xf>
    <xf numFmtId="2" fontId="11" fillId="2" borderId="29" xfId="11" applyNumberFormat="1" applyFont="1" applyFill="1" applyBorder="1" applyAlignment="1">
      <alignment horizontal="center" vertical="center" wrapText="1"/>
    </xf>
    <xf numFmtId="2" fontId="11" fillId="2" borderId="30" xfId="11" applyNumberFormat="1" applyFont="1" applyFill="1" applyBorder="1" applyAlignment="1">
      <alignment horizontal="center" vertical="center" wrapText="1"/>
    </xf>
    <xf numFmtId="2" fontId="11" fillId="2" borderId="31" xfId="11" applyNumberFormat="1" applyFont="1" applyFill="1" applyBorder="1" applyAlignment="1">
      <alignment horizontal="center" vertical="center" wrapText="1"/>
    </xf>
    <xf numFmtId="0" fontId="6" fillId="0" borderId="36" xfId="3" applyFont="1" applyBorder="1" applyAlignment="1">
      <alignment horizontal="left" vertical="center" wrapText="1"/>
    </xf>
    <xf numFmtId="0" fontId="6" fillId="0" borderId="37" xfId="3" applyFont="1" applyBorder="1" applyAlignment="1">
      <alignment horizontal="left" vertical="center" wrapText="1"/>
    </xf>
    <xf numFmtId="0" fontId="12" fillId="5" borderId="18" xfId="0" applyFont="1" applyFill="1" applyBorder="1" applyAlignment="1">
      <alignment horizontal="center" vertical="center" shrinkToFit="1"/>
    </xf>
    <xf numFmtId="0" fontId="12" fillId="5" borderId="34" xfId="0" applyFont="1" applyFill="1" applyBorder="1" applyAlignment="1">
      <alignment horizontal="center" vertical="center" wrapText="1"/>
    </xf>
    <xf numFmtId="4" fontId="12" fillId="5" borderId="34" xfId="0" applyNumberFormat="1" applyFont="1" applyFill="1" applyBorder="1" applyAlignment="1">
      <alignment horizontal="center" vertical="center"/>
    </xf>
    <xf numFmtId="0" fontId="13" fillId="0" borderId="13" xfId="0" applyFont="1" applyBorder="1" applyAlignment="1">
      <alignment horizontal="right" vertical="center" indent="5"/>
    </xf>
    <xf numFmtId="0" fontId="13" fillId="0" borderId="14" xfId="0" applyFont="1" applyBorder="1" applyAlignment="1">
      <alignment horizontal="right" vertical="center" indent="5"/>
    </xf>
    <xf numFmtId="0" fontId="13" fillId="0" borderId="0" xfId="0" applyFont="1" applyAlignment="1">
      <alignment horizontal="right" vertical="center" indent="5"/>
    </xf>
    <xf numFmtId="0" fontId="13" fillId="0" borderId="17" xfId="0" applyFont="1" applyBorder="1" applyAlignment="1">
      <alignment horizontal="right" vertical="center" indent="5"/>
    </xf>
    <xf numFmtId="0" fontId="13" fillId="0" borderId="21" xfId="0" applyFont="1" applyBorder="1" applyAlignment="1">
      <alignment horizontal="right" vertical="center" indent="5"/>
    </xf>
    <xf numFmtId="0" fontId="13" fillId="0" borderId="22" xfId="0" applyFont="1" applyBorder="1" applyAlignment="1">
      <alignment horizontal="right" vertical="center" indent="5"/>
    </xf>
    <xf numFmtId="0" fontId="12" fillId="2" borderId="48" xfId="0" applyFont="1" applyFill="1" applyBorder="1" applyAlignment="1">
      <alignment horizontal="center" vertical="center" shrinkToFit="1"/>
    </xf>
    <xf numFmtId="0" fontId="12" fillId="2" borderId="49" xfId="0" applyFont="1" applyFill="1" applyBorder="1" applyAlignment="1">
      <alignment horizontal="center" vertical="center" shrinkToFit="1"/>
    </xf>
    <xf numFmtId="0" fontId="12" fillId="2" borderId="40" xfId="0" applyFont="1" applyFill="1" applyBorder="1" applyAlignment="1">
      <alignment horizontal="center" vertical="center" shrinkToFi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4" fontId="12" fillId="2" borderId="43" xfId="0" applyNumberFormat="1" applyFont="1" applyFill="1" applyBorder="1" applyAlignment="1">
      <alignment horizontal="center" vertical="center"/>
    </xf>
    <xf numFmtId="4" fontId="12" fillId="2" borderId="45" xfId="0" applyNumberFormat="1" applyFont="1" applyFill="1" applyBorder="1" applyAlignment="1">
      <alignment horizontal="center" vertical="center"/>
    </xf>
    <xf numFmtId="4" fontId="12" fillId="2" borderId="35" xfId="0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7" fontId="6" fillId="0" borderId="0" xfId="3" applyNumberFormat="1" applyFont="1" applyAlignment="1">
      <alignment horizontal="center" vertical="center"/>
    </xf>
    <xf numFmtId="167" fontId="6" fillId="0" borderId="17" xfId="3" applyNumberFormat="1" applyFont="1" applyBorder="1" applyAlignment="1">
      <alignment horizontal="center" vertical="center"/>
    </xf>
    <xf numFmtId="167" fontId="6" fillId="0" borderId="21" xfId="3" applyNumberFormat="1" applyFont="1" applyBorder="1" applyAlignment="1">
      <alignment horizontal="center" vertical="center"/>
    </xf>
    <xf numFmtId="167" fontId="6" fillId="0" borderId="22" xfId="3" applyNumberFormat="1" applyFont="1" applyBorder="1" applyAlignment="1">
      <alignment horizontal="center" vertical="center"/>
    </xf>
    <xf numFmtId="171" fontId="3" fillId="0" borderId="4" xfId="0" applyNumberFormat="1" applyFont="1" applyBorder="1" applyAlignment="1">
      <alignment horizontal="left" vertical="center"/>
    </xf>
    <xf numFmtId="17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48" xfId="0" applyFont="1" applyBorder="1" applyAlignment="1">
      <alignment horizontal="center" vertical="center" shrinkToFit="1"/>
    </xf>
    <xf numFmtId="0" fontId="12" fillId="0" borderId="49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4" fontId="12" fillId="0" borderId="43" xfId="0" applyNumberFormat="1" applyFont="1" applyBorder="1" applyAlignment="1">
      <alignment horizontal="center" vertical="center"/>
    </xf>
    <xf numFmtId="4" fontId="12" fillId="0" borderId="45" xfId="0" applyNumberFormat="1" applyFont="1" applyBorder="1" applyAlignment="1">
      <alignment horizontal="center" vertical="center"/>
    </xf>
    <xf numFmtId="4" fontId="12" fillId="0" borderId="35" xfId="0" applyNumberFormat="1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wrapText="1"/>
    </xf>
    <xf numFmtId="4" fontId="12" fillId="0" borderId="51" xfId="0" applyNumberFormat="1" applyFont="1" applyBorder="1" applyAlignment="1">
      <alignment horizontal="center" vertical="center"/>
    </xf>
    <xf numFmtId="173" fontId="3" fillId="0" borderId="4" xfId="0" applyNumberFormat="1" applyFont="1" applyBorder="1" applyAlignment="1">
      <alignment horizontal="left" vertical="center"/>
    </xf>
    <xf numFmtId="174" fontId="5" fillId="0" borderId="24" xfId="2" applyNumberFormat="1" applyFont="1" applyBorder="1" applyAlignment="1">
      <alignment horizontal="left" vertical="center" wrapText="1"/>
    </xf>
    <xf numFmtId="174" fontId="5" fillId="0" borderId="28" xfId="2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/>
    </xf>
    <xf numFmtId="0" fontId="8" fillId="6" borderId="9" xfId="0" applyFont="1" applyFill="1" applyBorder="1" applyAlignment="1">
      <alignment horizontal="center" vertical="center" wrapText="1"/>
    </xf>
    <xf numFmtId="0" fontId="8" fillId="6" borderId="42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44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6" xfId="0" applyFont="1" applyFill="1" applyBorder="1" applyAlignment="1">
      <alignment horizontal="center" vertical="center" wrapText="1"/>
    </xf>
    <xf numFmtId="4" fontId="8" fillId="6" borderId="43" xfId="0" applyNumberFormat="1" applyFont="1" applyFill="1" applyBorder="1" applyAlignment="1">
      <alignment horizontal="center" vertical="center" shrinkToFit="1"/>
    </xf>
    <xf numFmtId="4" fontId="8" fillId="6" borderId="45" xfId="0" applyNumberFormat="1" applyFont="1" applyFill="1" applyBorder="1" applyAlignment="1">
      <alignment horizontal="center" vertical="center" shrinkToFit="1"/>
    </xf>
    <xf numFmtId="4" fontId="8" fillId="6" borderId="35" xfId="0" applyNumberFormat="1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</cellXfs>
  <cellStyles count="36">
    <cellStyle name="Moeda" xfId="35" builtinId="4"/>
    <cellStyle name="Moeda 2" xfId="5" xr:uid="{1EDDD619-47D7-4CC0-AC89-C47318E5248D}"/>
    <cellStyle name="Moeda 3" xfId="6" xr:uid="{A25472A7-FBB5-420E-9D85-2A8D93223CD1}"/>
    <cellStyle name="Moeda 4" xfId="4" xr:uid="{30E5EAEB-E345-49C9-A9FC-874BD999E0CA}"/>
    <cellStyle name="Normal" xfId="0" builtinId="0"/>
    <cellStyle name="Normal 2" xfId="7" xr:uid="{0E794A19-7498-4154-96C0-D40D88568270}"/>
    <cellStyle name="Normal 2 2" xfId="8" xr:uid="{4C3C95EA-2154-42B1-BADF-5FF669247F96}"/>
    <cellStyle name="Normal 2 2 2" xfId="9" xr:uid="{92B8DC79-9A2D-4D91-A1B7-FA00620B1557}"/>
    <cellStyle name="Normal 2 3" xfId="10" xr:uid="{C0F30B31-DC76-4E05-8909-E464ACA6C637}"/>
    <cellStyle name="Normal 3" xfId="11" xr:uid="{83C460C9-92CD-46C7-9C81-721B8A7D0434}"/>
    <cellStyle name="Normal 4" xfId="3" xr:uid="{CAAD8BF9-AD8F-49DC-9738-A8452DF43BB2}"/>
    <cellStyle name="Porcentagem" xfId="2" builtinId="5"/>
    <cellStyle name="Porcentagem 2" xfId="13" xr:uid="{F72F5B5E-9930-4A01-96AE-C83721C1DFBF}"/>
    <cellStyle name="Porcentagem 3" xfId="14" xr:uid="{CA5301ED-D2A3-4ADB-9FFA-9A3DC7FB38B0}"/>
    <cellStyle name="Porcentagem 3 2" xfId="15" xr:uid="{035E10E6-4431-4C28-8090-7BE283695B6D}"/>
    <cellStyle name="Porcentagem 4" xfId="16" xr:uid="{C6512F33-2855-4E0E-B97A-C93121641D4A}"/>
    <cellStyle name="Porcentagem 5" xfId="17" xr:uid="{4B4B882C-6868-4E02-AD0F-B9EFC0D6344A}"/>
    <cellStyle name="Porcentagem 6" xfId="12" xr:uid="{38C4AE85-8E38-4AF3-B71B-492A8F715F43}"/>
    <cellStyle name="Vírgula" xfId="1" builtinId="3"/>
    <cellStyle name="Vírgula 2" xfId="18" xr:uid="{5C2CC7EE-DBD0-4D03-97CC-0648413A876F}"/>
    <cellStyle name="Vírgula 2 2" xfId="19" xr:uid="{F3CBDDFA-38BB-4720-9C6F-5974F762D69E}"/>
    <cellStyle name="Vírgula 2 2 2" xfId="20" xr:uid="{6F975EAE-E11A-4F94-B60F-D4BBFA154CAF}"/>
    <cellStyle name="Vírgula 2 2 2 2" xfId="21" xr:uid="{632DA1A6-A57D-4A8C-A685-894B814070B7}"/>
    <cellStyle name="Vírgula 2 2 2 3" xfId="22" xr:uid="{76CB4A7C-9EE7-4606-8396-44A2CC21A856}"/>
    <cellStyle name="Vírgula 2 2 2 4" xfId="23" xr:uid="{B873AB4B-774B-47B8-B79B-92BA68336444}"/>
    <cellStyle name="Vírgula 2 2 3" xfId="24" xr:uid="{ECCE9239-6062-4663-9193-94066C66FE71}"/>
    <cellStyle name="Vírgula 2 2 4" xfId="25" xr:uid="{53FA85DB-447B-4E9D-A648-59D614D8ED17}"/>
    <cellStyle name="Vírgula 2 2 5" xfId="26" xr:uid="{43CF6996-47C1-4FD4-B434-D8E7E46E4F0F}"/>
    <cellStyle name="Vírgula 3" xfId="27" xr:uid="{37D230E3-5595-455F-A4BC-0A8F1B6573D5}"/>
    <cellStyle name="Vírgula 3 2" xfId="28" xr:uid="{BFCA1E29-936A-4F03-A94F-3D784CDD3B09}"/>
    <cellStyle name="Vírgula 3 2 2" xfId="29" xr:uid="{75E9391F-0495-41BB-AC4E-D55B54FB8B66}"/>
    <cellStyle name="Vírgula 3 2 3" xfId="30" xr:uid="{7DA460FC-6EE0-41AB-BFE2-7A756D86E93B}"/>
    <cellStyle name="Vírgula 3 2 4" xfId="31" xr:uid="{333900BF-1E3F-4C44-BF0C-B1117846DA31}"/>
    <cellStyle name="Vírgula 3 3" xfId="32" xr:uid="{09BE1BA2-2A46-4A9D-B1EC-BF727032EFFF}"/>
    <cellStyle name="Vírgula 3 4" xfId="33" xr:uid="{C1E0028A-5BBA-44CA-9448-D7380E739E5D}"/>
    <cellStyle name="Vírgula 3 5" xfId="34" xr:uid="{78ECFB34-80D2-4F50-908D-BCB5A489F4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64917</xdr:rowOff>
    </xdr:from>
    <xdr:to>
      <xdr:col>2</xdr:col>
      <xdr:colOff>400050</xdr:colOff>
      <xdr:row>5</xdr:row>
      <xdr:rowOff>176872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7F4D19-EDC0-40EE-8DC7-63EC59ED0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274467"/>
          <a:ext cx="876300" cy="1054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862012</xdr:colOff>
      <xdr:row>1</xdr:row>
      <xdr:rowOff>238124</xdr:rowOff>
    </xdr:to>
    <xdr:sp macro="" textlink="">
      <xdr:nvSpPr>
        <xdr:cNvPr id="2" name="Object 125890" hidden="1">
          <a:extLst>
            <a:ext uri="{63B3BB69-23CF-44E3-9099-C40C66FF867C}">
              <a14:compatExt xmlns:a14="http://schemas.microsoft.com/office/drawing/2010/main" spid="_x0000_s193474"/>
            </a:ext>
            <a:ext uri="{FF2B5EF4-FFF2-40B4-BE49-F238E27FC236}">
              <a16:creationId xmlns:a16="http://schemas.microsoft.com/office/drawing/2014/main" id="{9CD4539F-BDB6-4BF3-96D1-0E64043ED90C}"/>
            </a:ext>
          </a:extLst>
        </xdr:cNvPr>
        <xdr:cNvSpPr/>
      </xdr:nvSpPr>
      <xdr:spPr bwMode="auto">
        <a:xfrm>
          <a:off x="57150" y="38100"/>
          <a:ext cx="17907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269875</xdr:colOff>
      <xdr:row>1</xdr:row>
      <xdr:rowOff>168104</xdr:rowOff>
    </xdr:from>
    <xdr:to>
      <xdr:col>2</xdr:col>
      <xdr:colOff>338931</xdr:colOff>
      <xdr:row>5</xdr:row>
      <xdr:rowOff>103750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E264382A-6D1E-4FF9-9454-941FE9456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750" y="342729"/>
          <a:ext cx="783431" cy="9516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in&#225;sio%20S&#227;o%20Francisco%202020\Or&#231;amento%20padr&#227;o%20CEF\Or&#231;amento%20-%20Reforma%20Gin&#225;sio%20Ceslau%20Sawitzki%20R05%20Licita&#231;&#227;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7">
          <cell r="T37" t="str">
            <v>BDI 1</v>
          </cell>
          <cell r="U37" t="str">
            <v>BDI 2</v>
          </cell>
          <cell r="V37" t="str">
            <v>BDI 3</v>
          </cell>
          <cell r="W37" t="str">
            <v>BDI 4</v>
          </cell>
          <cell r="X37" t="str">
            <v>BDI 5</v>
          </cell>
        </row>
        <row r="38">
          <cell r="A38">
            <v>44044</v>
          </cell>
          <cell r="C38" t="str">
            <v>Não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8C74-3489-43B1-974A-FC5741CD897F}">
  <sheetPr>
    <pageSetUpPr fitToPage="1"/>
  </sheetPr>
  <dimension ref="A1:T44"/>
  <sheetViews>
    <sheetView showGridLines="0" tabSelected="1" zoomScale="90" zoomScaleNormal="90" zoomScaleSheetLayoutView="112" workbookViewId="0">
      <pane ySplit="7" topLeftCell="A8" activePane="bottomLeft" state="frozen"/>
      <selection activeCell="D1" sqref="D1"/>
      <selection pane="bottomLeft" activeCell="H14" sqref="H14"/>
    </sheetView>
  </sheetViews>
  <sheetFormatPr defaultRowHeight="12.75" x14ac:dyDescent="0.2"/>
  <cols>
    <col min="1" max="1" width="4.140625" style="1" customWidth="1"/>
    <col min="2" max="2" width="9.140625" style="20"/>
    <col min="3" max="3" width="14.28515625" style="1" customWidth="1"/>
    <col min="4" max="4" width="11.7109375" style="1" customWidth="1"/>
    <col min="5" max="5" width="95.7109375" style="1" customWidth="1"/>
    <col min="6" max="6" width="12.42578125" style="1" customWidth="1"/>
    <col min="7" max="7" width="15.7109375" style="1" customWidth="1"/>
    <col min="8" max="11" width="15.5703125" style="1" customWidth="1"/>
    <col min="12" max="12" width="16" style="1" customWidth="1"/>
    <col min="13" max="13" width="16.28515625" style="1" customWidth="1"/>
    <col min="14" max="15" width="9.28515625" style="1" bestFit="1" customWidth="1"/>
    <col min="16" max="16" width="10" style="1" bestFit="1" customWidth="1"/>
    <col min="17" max="16384" width="9.140625" style="1"/>
  </cols>
  <sheetData>
    <row r="1" spans="1:20" ht="13.5" thickBot="1" x14ac:dyDescent="0.25"/>
    <row r="2" spans="1:20" ht="27" customHeight="1" x14ac:dyDescent="0.25">
      <c r="B2" s="173"/>
      <c r="C2" s="173"/>
      <c r="D2" s="174" t="s">
        <v>142</v>
      </c>
      <c r="E2" s="175"/>
      <c r="F2" s="33" t="s">
        <v>35</v>
      </c>
      <c r="G2" s="108" t="s">
        <v>98</v>
      </c>
      <c r="H2" s="109"/>
      <c r="I2" s="109"/>
      <c r="J2" s="109"/>
      <c r="K2" s="109"/>
      <c r="L2" s="110"/>
      <c r="M2" s="15"/>
    </row>
    <row r="3" spans="1:20" ht="15.75" customHeight="1" x14ac:dyDescent="0.2">
      <c r="B3" s="173"/>
      <c r="C3" s="173"/>
      <c r="D3" s="176"/>
      <c r="E3" s="177"/>
      <c r="F3" s="31" t="s">
        <v>36</v>
      </c>
      <c r="G3" s="34">
        <f>216.05*24</f>
        <v>5185.2000000000007</v>
      </c>
      <c r="H3" s="21"/>
      <c r="I3" s="22"/>
      <c r="J3" s="22"/>
      <c r="K3" s="22"/>
      <c r="L3" s="23"/>
      <c r="M3" s="16"/>
    </row>
    <row r="4" spans="1:20" ht="15.75" customHeight="1" x14ac:dyDescent="0.2">
      <c r="B4" s="173"/>
      <c r="C4" s="173"/>
      <c r="D4" s="176"/>
      <c r="E4" s="177"/>
      <c r="F4" s="31" t="s">
        <v>37</v>
      </c>
      <c r="G4" s="24" t="s">
        <v>137</v>
      </c>
      <c r="H4" s="24"/>
      <c r="I4" s="24"/>
      <c r="J4" s="25"/>
      <c r="K4" s="25"/>
      <c r="L4" s="26"/>
      <c r="M4" s="10"/>
    </row>
    <row r="5" spans="1:20" ht="15.75" customHeight="1" x14ac:dyDescent="0.2">
      <c r="B5" s="173"/>
      <c r="C5" s="173"/>
      <c r="D5" s="176"/>
      <c r="E5" s="177"/>
      <c r="F5" s="31" t="s">
        <v>38</v>
      </c>
      <c r="G5" s="27" t="s">
        <v>140</v>
      </c>
      <c r="I5" s="32"/>
      <c r="J5" s="103" t="s">
        <v>43</v>
      </c>
      <c r="K5" s="99">
        <f>+L8</f>
        <v>0</v>
      </c>
      <c r="L5" s="100"/>
      <c r="M5" s="17"/>
    </row>
    <row r="6" spans="1:20" ht="16.5" customHeight="1" thickBot="1" x14ac:dyDescent="0.25">
      <c r="B6" s="173"/>
      <c r="C6" s="173"/>
      <c r="D6" s="178"/>
      <c r="E6" s="179"/>
      <c r="F6" s="29" t="s">
        <v>39</v>
      </c>
      <c r="G6" s="30">
        <v>0.23319999999999999</v>
      </c>
      <c r="H6" s="111" t="s">
        <v>42</v>
      </c>
      <c r="I6" s="112"/>
      <c r="J6" s="104"/>
      <c r="K6" s="101"/>
      <c r="L6" s="102"/>
      <c r="M6" s="17"/>
    </row>
    <row r="7" spans="1:20" ht="25.5" x14ac:dyDescent="0.2">
      <c r="B7" s="171" t="s">
        <v>0</v>
      </c>
      <c r="C7" s="172" t="s">
        <v>1</v>
      </c>
      <c r="D7" s="12" t="s">
        <v>2</v>
      </c>
      <c r="E7" s="37" t="s">
        <v>3</v>
      </c>
      <c r="F7" s="13" t="s">
        <v>4</v>
      </c>
      <c r="G7" s="12" t="s">
        <v>5</v>
      </c>
      <c r="H7" s="12" t="s">
        <v>40</v>
      </c>
      <c r="I7" s="12" t="s">
        <v>41</v>
      </c>
      <c r="J7" s="12" t="s">
        <v>33</v>
      </c>
      <c r="K7" s="12" t="s">
        <v>32</v>
      </c>
      <c r="L7" s="14" t="s">
        <v>6</v>
      </c>
      <c r="M7" s="17"/>
    </row>
    <row r="8" spans="1:20" ht="18.75" customHeight="1" x14ac:dyDescent="0.2">
      <c r="B8" s="87" t="s">
        <v>12</v>
      </c>
      <c r="C8" s="88"/>
      <c r="D8" s="88"/>
      <c r="E8" s="91" t="s">
        <v>138</v>
      </c>
      <c r="F8" s="89" t="s">
        <v>7</v>
      </c>
      <c r="G8" s="90">
        <v>0</v>
      </c>
      <c r="H8" s="90"/>
      <c r="I8" s="90"/>
      <c r="J8" s="93">
        <f>J9+J13+J21+J25+J30+J38+J41</f>
        <v>0</v>
      </c>
      <c r="K8" s="93">
        <f>K9+K13+K21+K25+K30+K38+K41</f>
        <v>0</v>
      </c>
      <c r="L8" s="92">
        <f>L9+L13+L21+L25+L30+L38+L41</f>
        <v>0</v>
      </c>
      <c r="M8" s="84"/>
    </row>
    <row r="9" spans="1:20" s="18" customFormat="1" x14ac:dyDescent="0.2">
      <c r="A9" s="1"/>
      <c r="B9" s="35" t="s">
        <v>13</v>
      </c>
      <c r="C9" s="4"/>
      <c r="D9" s="4"/>
      <c r="E9" s="3" t="s">
        <v>65</v>
      </c>
      <c r="F9" s="2" t="s">
        <v>7</v>
      </c>
      <c r="G9" s="5">
        <v>0</v>
      </c>
      <c r="H9" s="5"/>
      <c r="I9" s="5"/>
      <c r="J9" s="85">
        <f t="shared" ref="J9:K9" si="0">SUM(J10:J11)</f>
        <v>0</v>
      </c>
      <c r="K9" s="85">
        <f t="shared" si="0"/>
        <v>0</v>
      </c>
      <c r="L9" s="86">
        <f>SUM(L10:L12)</f>
        <v>0</v>
      </c>
      <c r="M9" s="94"/>
      <c r="N9" s="95"/>
      <c r="O9" s="95"/>
      <c r="P9" s="95"/>
    </row>
    <row r="10" spans="1:20" ht="25.5" x14ac:dyDescent="0.2">
      <c r="B10" s="36" t="s">
        <v>14</v>
      </c>
      <c r="C10" s="7" t="s">
        <v>9</v>
      </c>
      <c r="D10" s="7" t="s">
        <v>10</v>
      </c>
      <c r="E10" s="6" t="s">
        <v>30</v>
      </c>
      <c r="F10" s="8" t="s">
        <v>15</v>
      </c>
      <c r="G10" s="9">
        <v>4.5</v>
      </c>
      <c r="H10" s="9"/>
      <c r="I10" s="9"/>
      <c r="J10" s="9">
        <f t="shared" ref="J10:J12" si="1">ROUND(H10*G10,2)</f>
        <v>0</v>
      </c>
      <c r="K10" s="9">
        <f t="shared" ref="K10:K12" si="2">ROUND(I10*G10,2)</f>
        <v>0</v>
      </c>
      <c r="L10" s="28">
        <f>+J10+K10</f>
        <v>0</v>
      </c>
      <c r="M10" s="94"/>
      <c r="N10" s="96"/>
      <c r="O10" s="96"/>
      <c r="P10" s="96"/>
      <c r="R10" s="97">
        <f>+ROUND(G10,2)</f>
        <v>4.5</v>
      </c>
      <c r="S10" s="97">
        <f>+ROUND(H10,2)</f>
        <v>0</v>
      </c>
      <c r="T10" s="97">
        <f>+ROUND(I10,2)</f>
        <v>0</v>
      </c>
    </row>
    <row r="11" spans="1:20" x14ac:dyDescent="0.2">
      <c r="B11" s="36" t="s">
        <v>66</v>
      </c>
      <c r="C11" s="7" t="s">
        <v>8</v>
      </c>
      <c r="D11" s="7" t="s">
        <v>67</v>
      </c>
      <c r="E11" s="6" t="s">
        <v>68</v>
      </c>
      <c r="F11" s="8" t="s">
        <v>24</v>
      </c>
      <c r="G11" s="9">
        <v>216</v>
      </c>
      <c r="H11" s="9"/>
      <c r="I11" s="9"/>
      <c r="J11" s="9">
        <f t="shared" si="1"/>
        <v>0</v>
      </c>
      <c r="K11" s="9">
        <f t="shared" si="2"/>
        <v>0</v>
      </c>
      <c r="L11" s="28">
        <f t="shared" ref="L11:L12" si="3">+J11+K11</f>
        <v>0</v>
      </c>
      <c r="M11" s="94"/>
      <c r="N11" s="96"/>
      <c r="O11" s="96"/>
      <c r="P11" s="96"/>
      <c r="S11" s="97">
        <f t="shared" ref="S11:S42" si="4">+ROUND(H11,2)</f>
        <v>0</v>
      </c>
      <c r="T11" s="97">
        <f t="shared" ref="T11:T42" si="5">+ROUND(I11,2)</f>
        <v>0</v>
      </c>
    </row>
    <row r="12" spans="1:20" x14ac:dyDescent="0.2">
      <c r="B12" s="36" t="s">
        <v>99</v>
      </c>
      <c r="C12" s="7" t="s">
        <v>8</v>
      </c>
      <c r="D12" s="7" t="s">
        <v>100</v>
      </c>
      <c r="E12" s="6" t="s">
        <v>101</v>
      </c>
      <c r="F12" s="8" t="s">
        <v>24</v>
      </c>
      <c r="G12" s="9">
        <v>245</v>
      </c>
      <c r="H12" s="9"/>
      <c r="I12" s="9"/>
      <c r="J12" s="9">
        <f t="shared" si="1"/>
        <v>0</v>
      </c>
      <c r="K12" s="9">
        <f t="shared" si="2"/>
        <v>0</v>
      </c>
      <c r="L12" s="28">
        <f t="shared" si="3"/>
        <v>0</v>
      </c>
      <c r="M12" s="94"/>
      <c r="N12" s="96"/>
      <c r="O12" s="96"/>
      <c r="P12" s="96"/>
      <c r="S12" s="97">
        <f t="shared" si="4"/>
        <v>0</v>
      </c>
      <c r="T12" s="97">
        <f t="shared" si="5"/>
        <v>0</v>
      </c>
    </row>
    <row r="13" spans="1:20" s="18" customFormat="1" x14ac:dyDescent="0.2">
      <c r="A13" s="1"/>
      <c r="B13" s="35" t="s">
        <v>16</v>
      </c>
      <c r="C13" s="4"/>
      <c r="D13" s="4"/>
      <c r="E13" s="3" t="s">
        <v>102</v>
      </c>
      <c r="F13" s="2" t="s">
        <v>7</v>
      </c>
      <c r="G13" s="2" t="s">
        <v>7</v>
      </c>
      <c r="H13" s="2"/>
      <c r="I13" s="2"/>
      <c r="J13" s="85">
        <f t="shared" ref="J13:K13" si="6">SUM(J14:J20)</f>
        <v>0</v>
      </c>
      <c r="K13" s="85">
        <f t="shared" si="6"/>
        <v>0</v>
      </c>
      <c r="L13" s="86">
        <f>SUM(L14:L20)</f>
        <v>0</v>
      </c>
      <c r="M13" s="94"/>
      <c r="N13" s="95"/>
      <c r="O13" s="96"/>
      <c r="P13" s="96"/>
      <c r="S13" s="97"/>
      <c r="T13" s="97"/>
    </row>
    <row r="14" spans="1:20" ht="38.25" x14ac:dyDescent="0.2">
      <c r="B14" s="36" t="s">
        <v>17</v>
      </c>
      <c r="C14" s="7" t="s">
        <v>8</v>
      </c>
      <c r="D14" s="7" t="s">
        <v>103</v>
      </c>
      <c r="E14" s="6" t="s">
        <v>104</v>
      </c>
      <c r="F14" s="8" t="s">
        <v>82</v>
      </c>
      <c r="G14" s="9">
        <v>735</v>
      </c>
      <c r="H14" s="9"/>
      <c r="I14" s="9"/>
      <c r="J14" s="9">
        <f t="shared" ref="J14:J19" si="7">ROUND(H14*G14,2)</f>
        <v>0</v>
      </c>
      <c r="K14" s="9">
        <f t="shared" ref="K14:K19" si="8">ROUND(I14*G14,2)</f>
        <v>0</v>
      </c>
      <c r="L14" s="28">
        <f t="shared" ref="L14:L20" si="9">+J14+K14</f>
        <v>0</v>
      </c>
      <c r="M14" s="94"/>
      <c r="N14" s="96"/>
      <c r="O14" s="96"/>
      <c r="P14" s="96"/>
      <c r="S14" s="97">
        <f t="shared" si="4"/>
        <v>0</v>
      </c>
      <c r="T14" s="97">
        <f t="shared" si="5"/>
        <v>0</v>
      </c>
    </row>
    <row r="15" spans="1:20" ht="25.5" x14ac:dyDescent="0.2">
      <c r="B15" s="36" t="s">
        <v>18</v>
      </c>
      <c r="C15" s="7" t="s">
        <v>8</v>
      </c>
      <c r="D15" s="7" t="s">
        <v>105</v>
      </c>
      <c r="E15" s="6" t="s">
        <v>106</v>
      </c>
      <c r="F15" s="8" t="s">
        <v>15</v>
      </c>
      <c r="G15" s="9">
        <v>367.5</v>
      </c>
      <c r="H15" s="9"/>
      <c r="I15" s="9"/>
      <c r="J15" s="9">
        <f t="shared" si="7"/>
        <v>0</v>
      </c>
      <c r="K15" s="9">
        <f t="shared" si="8"/>
        <v>0</v>
      </c>
      <c r="L15" s="28">
        <f t="shared" si="9"/>
        <v>0</v>
      </c>
      <c r="M15" s="94"/>
      <c r="N15" s="96"/>
      <c r="O15" s="96"/>
      <c r="P15" s="96"/>
      <c r="S15" s="97">
        <f t="shared" si="4"/>
        <v>0</v>
      </c>
      <c r="T15" s="97">
        <f t="shared" si="5"/>
        <v>0</v>
      </c>
    </row>
    <row r="16" spans="1:20" x14ac:dyDescent="0.2">
      <c r="B16" s="36" t="s">
        <v>61</v>
      </c>
      <c r="C16" s="7" t="s">
        <v>9</v>
      </c>
      <c r="D16" s="7" t="s">
        <v>107</v>
      </c>
      <c r="E16" s="6" t="s">
        <v>108</v>
      </c>
      <c r="F16" s="8" t="s">
        <v>11</v>
      </c>
      <c r="G16" s="9">
        <v>3</v>
      </c>
      <c r="H16" s="9"/>
      <c r="I16" s="9"/>
      <c r="J16" s="9">
        <f t="shared" si="7"/>
        <v>0</v>
      </c>
      <c r="K16" s="9">
        <f t="shared" si="8"/>
        <v>0</v>
      </c>
      <c r="L16" s="28">
        <f t="shared" si="9"/>
        <v>0</v>
      </c>
      <c r="M16" s="94"/>
      <c r="N16" s="96"/>
      <c r="O16" s="96"/>
      <c r="P16" s="96"/>
      <c r="S16" s="97">
        <f t="shared" si="4"/>
        <v>0</v>
      </c>
      <c r="T16" s="97">
        <f t="shared" si="5"/>
        <v>0</v>
      </c>
    </row>
    <row r="17" spans="1:20" x14ac:dyDescent="0.2">
      <c r="B17" s="36" t="s">
        <v>109</v>
      </c>
      <c r="C17" s="7" t="s">
        <v>9</v>
      </c>
      <c r="D17" s="7" t="s">
        <v>110</v>
      </c>
      <c r="E17" s="6" t="s">
        <v>111</v>
      </c>
      <c r="F17" s="8" t="s">
        <v>11</v>
      </c>
      <c r="G17" s="9">
        <v>3</v>
      </c>
      <c r="H17" s="9"/>
      <c r="I17" s="9"/>
      <c r="J17" s="9">
        <f t="shared" si="7"/>
        <v>0</v>
      </c>
      <c r="K17" s="9">
        <f t="shared" si="8"/>
        <v>0</v>
      </c>
      <c r="L17" s="28">
        <f t="shared" si="9"/>
        <v>0</v>
      </c>
      <c r="M17" s="94"/>
      <c r="N17" s="96"/>
      <c r="O17" s="96"/>
      <c r="P17" s="96"/>
      <c r="S17" s="97">
        <f t="shared" si="4"/>
        <v>0</v>
      </c>
      <c r="T17" s="97">
        <f t="shared" si="5"/>
        <v>0</v>
      </c>
    </row>
    <row r="18" spans="1:20" ht="38.25" x14ac:dyDescent="0.2">
      <c r="B18" s="36" t="s">
        <v>112</v>
      </c>
      <c r="C18" s="7" t="s">
        <v>8</v>
      </c>
      <c r="D18" s="7" t="s">
        <v>113</v>
      </c>
      <c r="E18" s="6" t="s">
        <v>114</v>
      </c>
      <c r="F18" s="8" t="s">
        <v>24</v>
      </c>
      <c r="G18" s="9">
        <v>48</v>
      </c>
      <c r="H18" s="9"/>
      <c r="I18" s="9"/>
      <c r="J18" s="9">
        <f t="shared" si="7"/>
        <v>0</v>
      </c>
      <c r="K18" s="9">
        <f t="shared" si="8"/>
        <v>0</v>
      </c>
      <c r="L18" s="28">
        <f t="shared" si="9"/>
        <v>0</v>
      </c>
      <c r="M18" s="94"/>
      <c r="N18" s="96"/>
      <c r="O18" s="96"/>
      <c r="P18" s="96"/>
      <c r="S18" s="97">
        <f t="shared" si="4"/>
        <v>0</v>
      </c>
      <c r="T18" s="97">
        <f t="shared" si="5"/>
        <v>0</v>
      </c>
    </row>
    <row r="19" spans="1:20" ht="38.25" x14ac:dyDescent="0.2">
      <c r="B19" s="36" t="s">
        <v>115</v>
      </c>
      <c r="C19" s="7" t="s">
        <v>8</v>
      </c>
      <c r="D19" s="7" t="s">
        <v>116</v>
      </c>
      <c r="E19" s="6" t="s">
        <v>117</v>
      </c>
      <c r="F19" s="8" t="s">
        <v>24</v>
      </c>
      <c r="G19" s="9">
        <v>197</v>
      </c>
      <c r="H19" s="9"/>
      <c r="I19" s="9"/>
      <c r="J19" s="9">
        <f t="shared" si="7"/>
        <v>0</v>
      </c>
      <c r="K19" s="9">
        <f t="shared" si="8"/>
        <v>0</v>
      </c>
      <c r="L19" s="28">
        <f t="shared" si="9"/>
        <v>0</v>
      </c>
      <c r="M19" s="94"/>
      <c r="N19" s="96"/>
      <c r="O19" s="96"/>
      <c r="P19" s="96"/>
      <c r="S19" s="97">
        <f t="shared" si="4"/>
        <v>0</v>
      </c>
      <c r="T19" s="97">
        <f t="shared" si="5"/>
        <v>0</v>
      </c>
    </row>
    <row r="20" spans="1:20" ht="38.25" x14ac:dyDescent="0.2">
      <c r="B20" s="36" t="s">
        <v>118</v>
      </c>
      <c r="C20" s="7" t="s">
        <v>8</v>
      </c>
      <c r="D20" s="7" t="s">
        <v>119</v>
      </c>
      <c r="E20" s="6" t="s">
        <v>120</v>
      </c>
      <c r="F20" s="8" t="s">
        <v>82</v>
      </c>
      <c r="G20" s="9">
        <v>567</v>
      </c>
      <c r="H20" s="9"/>
      <c r="I20" s="9"/>
      <c r="J20" s="9">
        <f>ROUND(H20*G20,2)</f>
        <v>0</v>
      </c>
      <c r="K20" s="9">
        <f>ROUND(I20*G20,2)</f>
        <v>0</v>
      </c>
      <c r="L20" s="28">
        <f t="shared" si="9"/>
        <v>0</v>
      </c>
      <c r="M20" s="94"/>
      <c r="N20" s="96"/>
      <c r="O20" s="96"/>
      <c r="P20" s="96"/>
      <c r="S20" s="97">
        <f t="shared" si="4"/>
        <v>0</v>
      </c>
      <c r="T20" s="97">
        <f t="shared" si="5"/>
        <v>0</v>
      </c>
    </row>
    <row r="21" spans="1:20" s="18" customFormat="1" x14ac:dyDescent="0.2">
      <c r="A21" s="1"/>
      <c r="B21" s="35" t="s">
        <v>19</v>
      </c>
      <c r="C21" s="4"/>
      <c r="D21" s="4"/>
      <c r="E21" s="3" t="s">
        <v>121</v>
      </c>
      <c r="F21" s="2" t="s">
        <v>7</v>
      </c>
      <c r="G21" s="5"/>
      <c r="H21" s="5"/>
      <c r="I21" s="5"/>
      <c r="J21" s="5">
        <f>SUM(J22:J24)</f>
        <v>0</v>
      </c>
      <c r="K21" s="5">
        <f>SUM(K22:K24)</f>
        <v>0</v>
      </c>
      <c r="L21" s="86">
        <f>SUM(L22:L24)</f>
        <v>0</v>
      </c>
      <c r="M21" s="94"/>
      <c r="N21" s="95"/>
      <c r="O21" s="96"/>
      <c r="P21" s="96"/>
      <c r="S21" s="97"/>
      <c r="T21" s="97"/>
    </row>
    <row r="22" spans="1:20" ht="25.5" x14ac:dyDescent="0.2">
      <c r="B22" s="36" t="s">
        <v>20</v>
      </c>
      <c r="C22" s="7" t="s">
        <v>9</v>
      </c>
      <c r="D22" s="7" t="s">
        <v>69</v>
      </c>
      <c r="E22" s="6" t="s">
        <v>70</v>
      </c>
      <c r="F22" s="8" t="s">
        <v>15</v>
      </c>
      <c r="G22" s="9">
        <v>3575</v>
      </c>
      <c r="H22" s="9"/>
      <c r="I22" s="9"/>
      <c r="J22" s="9">
        <f t="shared" ref="J22:J24" si="10">ROUND(H22*G22,2)</f>
        <v>0</v>
      </c>
      <c r="K22" s="9">
        <f t="shared" ref="K22:K24" si="11">ROUND(I22*G22,2)</f>
        <v>0</v>
      </c>
      <c r="L22" s="28">
        <f t="shared" ref="L22:L24" si="12">+J22+K22</f>
        <v>0</v>
      </c>
      <c r="M22" s="94"/>
      <c r="N22" s="96"/>
      <c r="O22" s="96"/>
      <c r="P22" s="96"/>
      <c r="S22" s="97">
        <f t="shared" si="4"/>
        <v>0</v>
      </c>
      <c r="T22" s="97">
        <f t="shared" si="5"/>
        <v>0</v>
      </c>
    </row>
    <row r="23" spans="1:20" ht="25.5" x14ac:dyDescent="0.2">
      <c r="B23" s="36" t="s">
        <v>62</v>
      </c>
      <c r="C23" s="7" t="s">
        <v>8</v>
      </c>
      <c r="D23" s="7" t="s">
        <v>71</v>
      </c>
      <c r="E23" s="6" t="s">
        <v>72</v>
      </c>
      <c r="F23" s="8" t="s">
        <v>73</v>
      </c>
      <c r="G23" s="9">
        <v>6328</v>
      </c>
      <c r="H23" s="9"/>
      <c r="I23" s="9"/>
      <c r="J23" s="9">
        <f t="shared" si="10"/>
        <v>0</v>
      </c>
      <c r="K23" s="9">
        <f t="shared" si="11"/>
        <v>0</v>
      </c>
      <c r="L23" s="28">
        <f t="shared" si="12"/>
        <v>0</v>
      </c>
      <c r="M23" s="94"/>
      <c r="N23" s="96"/>
      <c r="O23" s="96"/>
      <c r="P23" s="96"/>
      <c r="S23" s="97">
        <f t="shared" si="4"/>
        <v>0</v>
      </c>
      <c r="T23" s="97">
        <f t="shared" si="5"/>
        <v>0</v>
      </c>
    </row>
    <row r="24" spans="1:20" ht="25.5" x14ac:dyDescent="0.2">
      <c r="B24" s="36" t="s">
        <v>63</v>
      </c>
      <c r="C24" s="7" t="s">
        <v>8</v>
      </c>
      <c r="D24" s="7" t="s">
        <v>71</v>
      </c>
      <c r="E24" s="6" t="s">
        <v>72</v>
      </c>
      <c r="F24" s="8" t="s">
        <v>73</v>
      </c>
      <c r="G24" s="9">
        <v>844</v>
      </c>
      <c r="H24" s="9"/>
      <c r="I24" s="9"/>
      <c r="J24" s="9">
        <f t="shared" si="10"/>
        <v>0</v>
      </c>
      <c r="K24" s="9">
        <f t="shared" si="11"/>
        <v>0</v>
      </c>
      <c r="L24" s="28">
        <f t="shared" si="12"/>
        <v>0</v>
      </c>
      <c r="M24" s="94"/>
      <c r="N24" s="96"/>
      <c r="O24" s="96"/>
      <c r="P24" s="96"/>
      <c r="S24" s="97">
        <f t="shared" si="4"/>
        <v>0</v>
      </c>
      <c r="T24" s="97">
        <f t="shared" si="5"/>
        <v>0</v>
      </c>
    </row>
    <row r="25" spans="1:20" s="18" customFormat="1" x14ac:dyDescent="0.2">
      <c r="A25" s="1"/>
      <c r="B25" s="35" t="s">
        <v>21</v>
      </c>
      <c r="C25" s="4"/>
      <c r="D25" s="4"/>
      <c r="E25" s="3" t="s">
        <v>74</v>
      </c>
      <c r="F25" s="2" t="s">
        <v>7</v>
      </c>
      <c r="G25" s="2" t="s">
        <v>7</v>
      </c>
      <c r="H25" s="2"/>
      <c r="I25" s="2"/>
      <c r="J25" s="98">
        <f t="shared" ref="J25:K25" si="13">SUM(J26:J29)</f>
        <v>0</v>
      </c>
      <c r="K25" s="98">
        <f t="shared" si="13"/>
        <v>0</v>
      </c>
      <c r="L25" s="86">
        <f>SUM(L26:L29)</f>
        <v>0</v>
      </c>
      <c r="M25" s="94"/>
      <c r="N25" s="95"/>
      <c r="O25" s="96"/>
      <c r="P25" s="96"/>
      <c r="S25" s="97"/>
      <c r="T25" s="97"/>
    </row>
    <row r="26" spans="1:20" ht="38.25" x14ac:dyDescent="0.2">
      <c r="B26" s="36" t="s">
        <v>22</v>
      </c>
      <c r="C26" s="7" t="s">
        <v>8</v>
      </c>
      <c r="D26" s="7" t="s">
        <v>75</v>
      </c>
      <c r="E26" s="6" t="s">
        <v>76</v>
      </c>
      <c r="F26" s="8" t="s">
        <v>24</v>
      </c>
      <c r="G26" s="9">
        <v>379</v>
      </c>
      <c r="H26" s="9"/>
      <c r="I26" s="9"/>
      <c r="J26" s="9">
        <f t="shared" ref="J26:J29" si="14">ROUND(H26*G26,2)</f>
        <v>0</v>
      </c>
      <c r="K26" s="9">
        <f t="shared" ref="K26:K29" si="15">ROUND(I26*G26,2)</f>
        <v>0</v>
      </c>
      <c r="L26" s="28">
        <f t="shared" ref="L26:L29" si="16">+J26+K26</f>
        <v>0</v>
      </c>
      <c r="M26" s="94"/>
      <c r="N26" s="96"/>
      <c r="O26" s="96"/>
      <c r="P26" s="96"/>
      <c r="S26" s="97">
        <f t="shared" si="4"/>
        <v>0</v>
      </c>
      <c r="T26" s="97">
        <f t="shared" si="5"/>
        <v>0</v>
      </c>
    </row>
    <row r="27" spans="1:20" ht="38.25" x14ac:dyDescent="0.2">
      <c r="B27" s="36" t="s">
        <v>23</v>
      </c>
      <c r="C27" s="7" t="s">
        <v>8</v>
      </c>
      <c r="D27" s="7" t="s">
        <v>77</v>
      </c>
      <c r="E27" s="6" t="s">
        <v>78</v>
      </c>
      <c r="F27" s="8" t="s">
        <v>24</v>
      </c>
      <c r="G27" s="9">
        <v>37</v>
      </c>
      <c r="H27" s="9"/>
      <c r="I27" s="9"/>
      <c r="J27" s="9">
        <f t="shared" si="14"/>
        <v>0</v>
      </c>
      <c r="K27" s="9">
        <f t="shared" si="15"/>
        <v>0</v>
      </c>
      <c r="L27" s="28">
        <f t="shared" si="16"/>
        <v>0</v>
      </c>
      <c r="M27" s="94"/>
      <c r="N27" s="96"/>
      <c r="O27" s="96"/>
      <c r="P27" s="96"/>
      <c r="S27" s="97">
        <f t="shared" si="4"/>
        <v>0</v>
      </c>
      <c r="T27" s="97">
        <f t="shared" si="5"/>
        <v>0</v>
      </c>
    </row>
    <row r="28" spans="1:20" ht="25.5" x14ac:dyDescent="0.2">
      <c r="B28" s="36" t="s">
        <v>122</v>
      </c>
      <c r="C28" s="7" t="s">
        <v>8</v>
      </c>
      <c r="D28" s="7" t="s">
        <v>123</v>
      </c>
      <c r="E28" s="6" t="s">
        <v>124</v>
      </c>
      <c r="F28" s="8" t="s">
        <v>24</v>
      </c>
      <c r="G28" s="9">
        <v>275</v>
      </c>
      <c r="H28" s="9"/>
      <c r="I28" s="9"/>
      <c r="J28" s="9">
        <f t="shared" si="14"/>
        <v>0</v>
      </c>
      <c r="K28" s="9">
        <f t="shared" si="15"/>
        <v>0</v>
      </c>
      <c r="L28" s="28">
        <f t="shared" si="16"/>
        <v>0</v>
      </c>
      <c r="M28" s="94"/>
      <c r="N28" s="96"/>
      <c r="O28" s="96"/>
      <c r="P28" s="96"/>
      <c r="S28" s="97">
        <f t="shared" si="4"/>
        <v>0</v>
      </c>
      <c r="T28" s="97">
        <f t="shared" si="5"/>
        <v>0</v>
      </c>
    </row>
    <row r="29" spans="1:20" ht="25.5" x14ac:dyDescent="0.2">
      <c r="B29" s="36" t="s">
        <v>125</v>
      </c>
      <c r="C29" s="7" t="s">
        <v>8</v>
      </c>
      <c r="D29" s="7" t="s">
        <v>126</v>
      </c>
      <c r="E29" s="6" t="s">
        <v>127</v>
      </c>
      <c r="F29" s="8" t="s">
        <v>24</v>
      </c>
      <c r="G29" s="9">
        <v>19</v>
      </c>
      <c r="H29" s="9"/>
      <c r="I29" s="9"/>
      <c r="J29" s="9">
        <f t="shared" si="14"/>
        <v>0</v>
      </c>
      <c r="K29" s="9">
        <f t="shared" si="15"/>
        <v>0</v>
      </c>
      <c r="L29" s="28">
        <f t="shared" si="16"/>
        <v>0</v>
      </c>
      <c r="M29" s="94"/>
      <c r="N29" s="96"/>
      <c r="O29" s="96"/>
      <c r="P29" s="96"/>
      <c r="S29" s="97">
        <f t="shared" si="4"/>
        <v>0</v>
      </c>
      <c r="T29" s="97">
        <f t="shared" si="5"/>
        <v>0</v>
      </c>
    </row>
    <row r="30" spans="1:20" s="18" customFormat="1" x14ac:dyDescent="0.2">
      <c r="A30" s="1"/>
      <c r="B30" s="35" t="s">
        <v>25</v>
      </c>
      <c r="C30" s="4"/>
      <c r="D30" s="4"/>
      <c r="E30" s="3" t="s">
        <v>79</v>
      </c>
      <c r="F30" s="2" t="s">
        <v>7</v>
      </c>
      <c r="G30" s="2" t="s">
        <v>7</v>
      </c>
      <c r="H30" s="2"/>
      <c r="I30" s="2"/>
      <c r="J30" s="98">
        <f t="shared" ref="J30:K30" si="17">SUM(J31:J37)</f>
        <v>0</v>
      </c>
      <c r="K30" s="98">
        <f t="shared" si="17"/>
        <v>0</v>
      </c>
      <c r="L30" s="86">
        <f>SUM(L31:L37)</f>
        <v>0</v>
      </c>
      <c r="M30" s="94"/>
      <c r="N30" s="95"/>
      <c r="O30" s="96"/>
      <c r="P30" s="96"/>
      <c r="S30" s="97"/>
      <c r="T30" s="97"/>
    </row>
    <row r="31" spans="1:20" ht="25.5" x14ac:dyDescent="0.2">
      <c r="B31" s="36" t="s">
        <v>26</v>
      </c>
      <c r="C31" s="7" t="s">
        <v>9</v>
      </c>
      <c r="D31" s="7" t="s">
        <v>80</v>
      </c>
      <c r="E31" s="6" t="s">
        <v>81</v>
      </c>
      <c r="F31" s="8" t="s">
        <v>82</v>
      </c>
      <c r="G31" s="9">
        <v>114</v>
      </c>
      <c r="H31" s="9"/>
      <c r="I31" s="9"/>
      <c r="J31" s="9">
        <f t="shared" ref="J31:J37" si="18">ROUND(H31*G31,2)</f>
        <v>0</v>
      </c>
      <c r="K31" s="9">
        <f t="shared" ref="K31:K37" si="19">ROUND(I31*G31,2)</f>
        <v>0</v>
      </c>
      <c r="L31" s="28">
        <f t="shared" ref="L31:L37" si="20">+J31+K31</f>
        <v>0</v>
      </c>
      <c r="M31" s="94"/>
      <c r="N31" s="96"/>
      <c r="O31" s="96"/>
      <c r="P31" s="96"/>
      <c r="S31" s="97">
        <f t="shared" si="4"/>
        <v>0</v>
      </c>
      <c r="T31" s="97">
        <f t="shared" si="5"/>
        <v>0</v>
      </c>
    </row>
    <row r="32" spans="1:20" ht="25.5" x14ac:dyDescent="0.2">
      <c r="B32" s="36" t="s">
        <v>27</v>
      </c>
      <c r="C32" s="7" t="s">
        <v>8</v>
      </c>
      <c r="D32" s="7" t="s">
        <v>71</v>
      </c>
      <c r="E32" s="6" t="s">
        <v>72</v>
      </c>
      <c r="F32" s="8" t="s">
        <v>73</v>
      </c>
      <c r="G32" s="9">
        <v>23</v>
      </c>
      <c r="H32" s="9"/>
      <c r="I32" s="9"/>
      <c r="J32" s="9">
        <f t="shared" si="18"/>
        <v>0</v>
      </c>
      <c r="K32" s="9">
        <f t="shared" si="19"/>
        <v>0</v>
      </c>
      <c r="L32" s="28">
        <f t="shared" si="20"/>
        <v>0</v>
      </c>
      <c r="M32" s="94"/>
      <c r="N32" s="96"/>
      <c r="O32" s="96"/>
      <c r="P32" s="96"/>
      <c r="S32" s="97">
        <f t="shared" si="4"/>
        <v>0</v>
      </c>
      <c r="T32" s="97">
        <f t="shared" si="5"/>
        <v>0</v>
      </c>
    </row>
    <row r="33" spans="1:20" ht="25.5" x14ac:dyDescent="0.2">
      <c r="B33" s="36" t="s">
        <v>28</v>
      </c>
      <c r="C33" s="7" t="s">
        <v>8</v>
      </c>
      <c r="D33" s="7" t="s">
        <v>83</v>
      </c>
      <c r="E33" s="6" t="s">
        <v>84</v>
      </c>
      <c r="F33" s="8" t="s">
        <v>82</v>
      </c>
      <c r="G33" s="9">
        <v>32</v>
      </c>
      <c r="H33" s="9"/>
      <c r="I33" s="9"/>
      <c r="J33" s="9">
        <f t="shared" si="18"/>
        <v>0</v>
      </c>
      <c r="K33" s="9">
        <f t="shared" si="19"/>
        <v>0</v>
      </c>
      <c r="L33" s="28">
        <f t="shared" si="20"/>
        <v>0</v>
      </c>
      <c r="M33" s="94"/>
      <c r="N33" s="96"/>
      <c r="O33" s="96"/>
      <c r="P33" s="96"/>
      <c r="S33" s="97">
        <f t="shared" si="4"/>
        <v>0</v>
      </c>
      <c r="T33" s="97">
        <f t="shared" si="5"/>
        <v>0</v>
      </c>
    </row>
    <row r="34" spans="1:20" ht="25.5" x14ac:dyDescent="0.2">
      <c r="B34" s="36" t="s">
        <v>29</v>
      </c>
      <c r="C34" s="7" t="s">
        <v>8</v>
      </c>
      <c r="D34" s="7" t="s">
        <v>71</v>
      </c>
      <c r="E34" s="6" t="s">
        <v>72</v>
      </c>
      <c r="F34" s="8" t="s">
        <v>73</v>
      </c>
      <c r="G34" s="9">
        <v>378</v>
      </c>
      <c r="H34" s="9"/>
      <c r="I34" s="9"/>
      <c r="J34" s="9">
        <f t="shared" si="18"/>
        <v>0</v>
      </c>
      <c r="K34" s="9">
        <f t="shared" si="19"/>
        <v>0</v>
      </c>
      <c r="L34" s="28">
        <f t="shared" si="20"/>
        <v>0</v>
      </c>
      <c r="M34" s="94"/>
      <c r="N34" s="96"/>
      <c r="O34" s="96"/>
      <c r="P34" s="96"/>
      <c r="S34" s="97">
        <f t="shared" si="4"/>
        <v>0</v>
      </c>
      <c r="T34" s="97">
        <f t="shared" si="5"/>
        <v>0</v>
      </c>
    </row>
    <row r="35" spans="1:20" s="18" customFormat="1" ht="25.5" x14ac:dyDescent="0.2">
      <c r="A35" s="19"/>
      <c r="B35" s="36" t="s">
        <v>85</v>
      </c>
      <c r="C35" s="7" t="s">
        <v>8</v>
      </c>
      <c r="D35" s="7" t="s">
        <v>86</v>
      </c>
      <c r="E35" s="6" t="s">
        <v>128</v>
      </c>
      <c r="F35" s="8" t="s">
        <v>82</v>
      </c>
      <c r="G35" s="9">
        <v>29</v>
      </c>
      <c r="H35" s="9"/>
      <c r="I35" s="9"/>
      <c r="J35" s="9">
        <f t="shared" si="18"/>
        <v>0</v>
      </c>
      <c r="K35" s="9">
        <f t="shared" si="19"/>
        <v>0</v>
      </c>
      <c r="L35" s="28">
        <f t="shared" si="20"/>
        <v>0</v>
      </c>
      <c r="M35" s="94"/>
      <c r="N35" s="95"/>
      <c r="O35" s="96"/>
      <c r="P35" s="96"/>
      <c r="S35" s="97">
        <f t="shared" si="4"/>
        <v>0</v>
      </c>
      <c r="T35" s="97">
        <f t="shared" si="5"/>
        <v>0</v>
      </c>
    </row>
    <row r="36" spans="1:20" ht="25.5" x14ac:dyDescent="0.2">
      <c r="B36" s="36" t="s">
        <v>87</v>
      </c>
      <c r="C36" s="7" t="s">
        <v>9</v>
      </c>
      <c r="D36" s="7" t="s">
        <v>88</v>
      </c>
      <c r="E36" s="6" t="s">
        <v>89</v>
      </c>
      <c r="F36" s="8" t="s">
        <v>24</v>
      </c>
      <c r="G36" s="9">
        <v>397</v>
      </c>
      <c r="H36" s="9"/>
      <c r="I36" s="9"/>
      <c r="J36" s="9">
        <f t="shared" si="18"/>
        <v>0</v>
      </c>
      <c r="K36" s="9">
        <f t="shared" si="19"/>
        <v>0</v>
      </c>
      <c r="L36" s="28">
        <f t="shared" si="20"/>
        <v>0</v>
      </c>
      <c r="M36" s="94"/>
      <c r="N36" s="96"/>
      <c r="O36" s="96"/>
      <c r="P36" s="96"/>
      <c r="S36" s="97">
        <f t="shared" si="4"/>
        <v>0</v>
      </c>
      <c r="T36" s="97">
        <f t="shared" si="5"/>
        <v>0</v>
      </c>
    </row>
    <row r="37" spans="1:20" x14ac:dyDescent="0.2">
      <c r="B37" s="36" t="s">
        <v>90</v>
      </c>
      <c r="C37" s="7" t="s">
        <v>9</v>
      </c>
      <c r="D37" s="7" t="s">
        <v>91</v>
      </c>
      <c r="E37" s="6" t="s">
        <v>92</v>
      </c>
      <c r="F37" s="8" t="s">
        <v>11</v>
      </c>
      <c r="G37" s="9">
        <v>8</v>
      </c>
      <c r="H37" s="9"/>
      <c r="I37" s="9"/>
      <c r="J37" s="9">
        <f t="shared" si="18"/>
        <v>0</v>
      </c>
      <c r="K37" s="9">
        <f t="shared" si="19"/>
        <v>0</v>
      </c>
      <c r="L37" s="28">
        <f t="shared" si="20"/>
        <v>0</v>
      </c>
      <c r="M37" s="94"/>
      <c r="N37" s="96"/>
      <c r="O37" s="96"/>
      <c r="P37" s="96"/>
      <c r="S37" s="97">
        <f t="shared" si="4"/>
        <v>0</v>
      </c>
      <c r="T37" s="97">
        <f t="shared" si="5"/>
        <v>0</v>
      </c>
    </row>
    <row r="38" spans="1:20" s="18" customFormat="1" x14ac:dyDescent="0.2">
      <c r="A38" s="1"/>
      <c r="B38" s="35" t="s">
        <v>93</v>
      </c>
      <c r="C38" s="4"/>
      <c r="D38" s="4"/>
      <c r="E38" s="3" t="s">
        <v>129</v>
      </c>
      <c r="F38" s="2" t="s">
        <v>7</v>
      </c>
      <c r="G38" s="2" t="s">
        <v>7</v>
      </c>
      <c r="H38" s="2"/>
      <c r="I38" s="2"/>
      <c r="J38" s="98">
        <f t="shared" ref="J38:K38" si="21">SUM(J39:J40)</f>
        <v>0</v>
      </c>
      <c r="K38" s="98">
        <f t="shared" si="21"/>
        <v>0</v>
      </c>
      <c r="L38" s="86">
        <f>SUM(L39:L40)</f>
        <v>0</v>
      </c>
      <c r="M38" s="94"/>
      <c r="N38" s="95"/>
      <c r="O38" s="96"/>
      <c r="P38" s="96"/>
      <c r="S38" s="97"/>
      <c r="T38" s="97"/>
    </row>
    <row r="39" spans="1:20" x14ac:dyDescent="0.2">
      <c r="B39" s="36" t="s">
        <v>95</v>
      </c>
      <c r="C39" s="7" t="s">
        <v>9</v>
      </c>
      <c r="D39" s="7" t="s">
        <v>130</v>
      </c>
      <c r="E39" s="6" t="s">
        <v>131</v>
      </c>
      <c r="F39" s="8" t="s">
        <v>11</v>
      </c>
      <c r="G39" s="9">
        <v>9</v>
      </c>
      <c r="H39" s="9"/>
      <c r="I39" s="9"/>
      <c r="J39" s="9">
        <f t="shared" ref="J39:J40" si="22">ROUND(H39*G39,2)</f>
        <v>0</v>
      </c>
      <c r="K39" s="9">
        <f t="shared" ref="K39:K40" si="23">ROUND(I39*G39,2)</f>
        <v>0</v>
      </c>
      <c r="L39" s="28">
        <f t="shared" ref="L39:L40" si="24">+J39+K39</f>
        <v>0</v>
      </c>
      <c r="M39" s="94"/>
      <c r="N39" s="96"/>
      <c r="O39" s="96"/>
      <c r="P39" s="96"/>
      <c r="S39" s="97">
        <f t="shared" si="4"/>
        <v>0</v>
      </c>
      <c r="T39" s="97">
        <f t="shared" si="5"/>
        <v>0</v>
      </c>
    </row>
    <row r="40" spans="1:20" x14ac:dyDescent="0.2">
      <c r="B40" s="36" t="s">
        <v>132</v>
      </c>
      <c r="C40" s="7" t="s">
        <v>9</v>
      </c>
      <c r="D40" s="7" t="s">
        <v>133</v>
      </c>
      <c r="E40" s="6" t="s">
        <v>134</v>
      </c>
      <c r="F40" s="8" t="s">
        <v>15</v>
      </c>
      <c r="G40" s="9">
        <v>2.4</v>
      </c>
      <c r="H40" s="9"/>
      <c r="I40" s="9"/>
      <c r="J40" s="9">
        <f t="shared" si="22"/>
        <v>0</v>
      </c>
      <c r="K40" s="9">
        <f t="shared" si="23"/>
        <v>0</v>
      </c>
      <c r="L40" s="28">
        <f t="shared" si="24"/>
        <v>0</v>
      </c>
      <c r="M40" s="94"/>
      <c r="N40" s="96"/>
      <c r="O40" s="96"/>
      <c r="P40" s="96"/>
      <c r="S40" s="97">
        <f t="shared" si="4"/>
        <v>0</v>
      </c>
      <c r="T40" s="97">
        <f t="shared" si="5"/>
        <v>0</v>
      </c>
    </row>
    <row r="41" spans="1:20" s="18" customFormat="1" x14ac:dyDescent="0.2">
      <c r="A41" s="1"/>
      <c r="B41" s="35" t="s">
        <v>135</v>
      </c>
      <c r="C41" s="4"/>
      <c r="D41" s="4"/>
      <c r="E41" s="3" t="s">
        <v>94</v>
      </c>
      <c r="F41" s="2" t="s">
        <v>7</v>
      </c>
      <c r="G41" s="2" t="s">
        <v>7</v>
      </c>
      <c r="H41" s="2"/>
      <c r="I41" s="2"/>
      <c r="J41" s="98">
        <f>+J42</f>
        <v>0</v>
      </c>
      <c r="K41" s="98">
        <f>+K42</f>
        <v>0</v>
      </c>
      <c r="L41" s="86">
        <f>+L42</f>
        <v>0</v>
      </c>
      <c r="M41" s="94"/>
      <c r="N41" s="95"/>
      <c r="O41" s="96"/>
      <c r="P41" s="96"/>
      <c r="S41" s="97"/>
      <c r="T41" s="97"/>
    </row>
    <row r="42" spans="1:20" ht="13.5" thickBot="1" x14ac:dyDescent="0.25">
      <c r="B42" s="36" t="s">
        <v>136</v>
      </c>
      <c r="C42" s="7" t="s">
        <v>9</v>
      </c>
      <c r="D42" s="7" t="s">
        <v>96</v>
      </c>
      <c r="E42" s="6" t="s">
        <v>97</v>
      </c>
      <c r="F42" s="8" t="s">
        <v>15</v>
      </c>
      <c r="G42" s="9">
        <v>5184</v>
      </c>
      <c r="H42" s="9"/>
      <c r="I42" s="9"/>
      <c r="J42" s="9">
        <f>ROUND(H42*G42,2)</f>
        <v>0</v>
      </c>
      <c r="K42" s="9">
        <f>ROUND(I42*G42,2)</f>
        <v>0</v>
      </c>
      <c r="L42" s="28">
        <f>+J42+K42</f>
        <v>0</v>
      </c>
      <c r="M42" s="94"/>
      <c r="N42" s="96"/>
      <c r="O42" s="96"/>
      <c r="P42" s="96"/>
      <c r="S42" s="97">
        <f t="shared" si="4"/>
        <v>0</v>
      </c>
      <c r="T42" s="97">
        <f t="shared" si="5"/>
        <v>0</v>
      </c>
    </row>
    <row r="43" spans="1:20" ht="43.5" customHeight="1" thickBot="1" x14ac:dyDescent="0.25">
      <c r="B43" s="113" t="s">
        <v>141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5"/>
      <c r="M43" s="96"/>
      <c r="N43" s="96"/>
      <c r="O43" s="96"/>
      <c r="P43" s="96"/>
    </row>
    <row r="44" spans="1:20" ht="13.5" thickBot="1" x14ac:dyDescent="0.25">
      <c r="B44" s="105" t="s">
        <v>31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7"/>
    </row>
  </sheetData>
  <mergeCells count="8">
    <mergeCell ref="K5:L6"/>
    <mergeCell ref="J5:J6"/>
    <mergeCell ref="B44:L44"/>
    <mergeCell ref="D2:E6"/>
    <mergeCell ref="B2:C6"/>
    <mergeCell ref="G2:L2"/>
    <mergeCell ref="H6:I6"/>
    <mergeCell ref="B43:L43"/>
  </mergeCells>
  <pageMargins left="0.511811024" right="0.511811024" top="0.78740157499999996" bottom="0.78740157499999996" header="0.31496062000000002" footer="0.31496062000000002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327C-F7E2-4AAF-B2C3-5989F0C98BDB}">
  <sheetPr>
    <pageSetUpPr fitToPage="1"/>
  </sheetPr>
  <dimension ref="B1:N48"/>
  <sheetViews>
    <sheetView view="pageBreakPreview" zoomScaleNormal="100" zoomScaleSheetLayoutView="100" workbookViewId="0">
      <selection activeCell="K5" sqref="K5:L6"/>
    </sheetView>
  </sheetViews>
  <sheetFormatPr defaultRowHeight="12.75" x14ac:dyDescent="0.2"/>
  <cols>
    <col min="1" max="1" width="4.140625" style="43" customWidth="1"/>
    <col min="2" max="2" width="10.7109375" style="43" customWidth="1"/>
    <col min="3" max="3" width="40.5703125" style="43" customWidth="1"/>
    <col min="4" max="4" width="16.42578125" style="49" customWidth="1"/>
    <col min="5" max="5" width="16.5703125" style="43" bestFit="1" customWidth="1"/>
    <col min="6" max="12" width="15.7109375" style="43" customWidth="1"/>
    <col min="13" max="13" width="10.28515625" style="50" customWidth="1"/>
    <col min="14" max="16384" width="9.140625" style="43"/>
  </cols>
  <sheetData>
    <row r="1" spans="2:13" ht="13.5" thickBot="1" x14ac:dyDescent="0.25"/>
    <row r="2" spans="2:13" s="38" customFormat="1" ht="20.25" customHeight="1" x14ac:dyDescent="0.25">
      <c r="B2" s="62"/>
      <c r="C2" s="121" t="s">
        <v>34</v>
      </c>
      <c r="D2" s="121"/>
      <c r="E2" s="121"/>
      <c r="F2" s="122"/>
      <c r="G2" s="33" t="s">
        <v>35</v>
      </c>
      <c r="H2" s="116" t="str">
        <f>+Orçamento!G2</f>
        <v>Pavimentação Poliédrica na Av. Georg Mário Allois Reinmann</v>
      </c>
      <c r="I2" s="116"/>
      <c r="J2" s="116"/>
      <c r="K2" s="116"/>
      <c r="L2" s="117"/>
      <c r="M2"/>
    </row>
    <row r="3" spans="2:13" s="38" customFormat="1" ht="20.25" customHeight="1" x14ac:dyDescent="0.25">
      <c r="B3" s="63"/>
      <c r="C3" s="123"/>
      <c r="D3" s="123"/>
      <c r="E3" s="123"/>
      <c r="F3" s="124"/>
      <c r="G3" s="31" t="s">
        <v>36</v>
      </c>
      <c r="H3" s="34">
        <f>+Orçamento!G3</f>
        <v>5185.2000000000007</v>
      </c>
      <c r="I3" s="22"/>
      <c r="J3" s="22"/>
      <c r="K3" s="22"/>
      <c r="L3" s="23"/>
      <c r="M3"/>
    </row>
    <row r="4" spans="2:13" s="38" customFormat="1" ht="20.25" customHeight="1" x14ac:dyDescent="0.25">
      <c r="B4" s="63"/>
      <c r="C4" s="123"/>
      <c r="D4" s="123"/>
      <c r="E4" s="123"/>
      <c r="F4" s="124"/>
      <c r="G4" s="31" t="s">
        <v>37</v>
      </c>
      <c r="H4" s="24" t="str">
        <f>+Orçamento!G4</f>
        <v>Av. Georg Mário Allois Reinmann - Bairro Guaíra - Três de Maio - RS</v>
      </c>
      <c r="I4" s="24"/>
      <c r="J4" s="25"/>
      <c r="K4" s="25"/>
      <c r="L4" s="26"/>
      <c r="M4"/>
    </row>
    <row r="5" spans="2:13" s="38" customFormat="1" ht="20.25" customHeight="1" x14ac:dyDescent="0.25">
      <c r="B5" s="63"/>
      <c r="C5" s="123"/>
      <c r="D5" s="123"/>
      <c r="E5" s="123"/>
      <c r="F5" s="124"/>
      <c r="G5" s="31" t="s">
        <v>38</v>
      </c>
      <c r="H5" s="27" t="str">
        <f>+Orçamento!G5</f>
        <v>Agosto de 2022</v>
      </c>
      <c r="I5" s="1"/>
      <c r="J5" s="103" t="s">
        <v>43</v>
      </c>
      <c r="K5" s="139">
        <f>+Orçamento!K5</f>
        <v>0</v>
      </c>
      <c r="L5" s="140"/>
      <c r="M5"/>
    </row>
    <row r="6" spans="2:13" s="38" customFormat="1" ht="20.25" customHeight="1" thickBot="1" x14ac:dyDescent="0.3">
      <c r="B6" s="64"/>
      <c r="C6" s="125"/>
      <c r="D6" s="125"/>
      <c r="E6" s="125"/>
      <c r="F6" s="126"/>
      <c r="G6" s="29" t="s">
        <v>39</v>
      </c>
      <c r="H6" s="159">
        <f>+Orçamento!G6</f>
        <v>0.23319999999999999</v>
      </c>
      <c r="I6" s="160"/>
      <c r="J6" s="104"/>
      <c r="K6" s="141"/>
      <c r="L6" s="142"/>
      <c r="M6"/>
    </row>
    <row r="7" spans="2:13" s="38" customFormat="1" ht="32.25" customHeight="1" thickBot="1" x14ac:dyDescent="0.3">
      <c r="B7" s="136" t="s">
        <v>44</v>
      </c>
      <c r="C7" s="137"/>
      <c r="D7" s="137"/>
      <c r="E7" s="137"/>
      <c r="F7" s="137"/>
      <c r="G7" s="137"/>
      <c r="H7" s="137"/>
      <c r="I7" s="137"/>
      <c r="J7" s="137"/>
      <c r="K7" s="137"/>
      <c r="L7" s="138"/>
      <c r="M7"/>
    </row>
    <row r="8" spans="2:13" s="40" customFormat="1" ht="30" customHeight="1" x14ac:dyDescent="0.2">
      <c r="B8" s="77" t="s">
        <v>0</v>
      </c>
      <c r="C8" s="78" t="s">
        <v>45</v>
      </c>
      <c r="D8" s="78" t="s">
        <v>46</v>
      </c>
      <c r="E8" s="79" t="s">
        <v>53</v>
      </c>
      <c r="F8" s="80" t="s">
        <v>54</v>
      </c>
      <c r="G8" s="78" t="s">
        <v>55</v>
      </c>
      <c r="H8" s="78" t="s">
        <v>56</v>
      </c>
      <c r="I8" s="78" t="s">
        <v>57</v>
      </c>
      <c r="J8" s="78" t="s">
        <v>58</v>
      </c>
      <c r="K8" s="78" t="s">
        <v>59</v>
      </c>
      <c r="L8" s="81" t="s">
        <v>60</v>
      </c>
      <c r="M8" s="65"/>
    </row>
    <row r="9" spans="2:13" customFormat="1" ht="14.25" hidden="1" customHeight="1" x14ac:dyDescent="0.25">
      <c r="B9" s="118" t="e">
        <v>#VALUE!</v>
      </c>
      <c r="C9" s="119" t="e">
        <v>#VALUE!</v>
      </c>
      <c r="D9" s="120" t="e">
        <v>#VALUE!</v>
      </c>
      <c r="E9" s="51" t="s">
        <v>47</v>
      </c>
      <c r="F9" s="52" t="e">
        <v>#VALUE!</v>
      </c>
      <c r="G9" s="52" t="e">
        <v>#VALUE!</v>
      </c>
      <c r="H9" s="52" t="e">
        <v>#VALUE!</v>
      </c>
      <c r="I9" s="52" t="e">
        <v>#VALUE!</v>
      </c>
      <c r="J9" s="52" t="e">
        <v>#VALUE!</v>
      </c>
      <c r="K9" s="52" t="e">
        <v>#VALUE!</v>
      </c>
      <c r="L9" s="66" t="e">
        <v>#VALUE!</v>
      </c>
    </row>
    <row r="10" spans="2:13" customFormat="1" ht="15" hidden="1" x14ac:dyDescent="0.25">
      <c r="B10" s="118"/>
      <c r="C10" s="119"/>
      <c r="D10" s="120"/>
      <c r="E10" s="51" t="s">
        <v>48</v>
      </c>
      <c r="F10" s="53" t="e">
        <v>#VALUE!</v>
      </c>
      <c r="G10" s="53" t="e">
        <v>#VALUE!</v>
      </c>
      <c r="H10" s="53" t="e">
        <v>#VALUE!</v>
      </c>
      <c r="I10" s="53" t="e">
        <v>#VALUE!</v>
      </c>
      <c r="J10" s="53" t="e">
        <v>#VALUE!</v>
      </c>
      <c r="K10" s="53" t="e">
        <v>#VALUE!</v>
      </c>
      <c r="L10" s="67" t="e">
        <v>#VALUE!</v>
      </c>
    </row>
    <row r="11" spans="2:13" customFormat="1" ht="15" hidden="1" x14ac:dyDescent="0.25">
      <c r="B11" s="118"/>
      <c r="C11" s="119"/>
      <c r="D11" s="120"/>
      <c r="E11" s="51" t="s">
        <v>49</v>
      </c>
      <c r="F11" s="54" t="e">
        <v>#VALUE!</v>
      </c>
      <c r="G11" s="54" t="e">
        <v>#VALUE!</v>
      </c>
      <c r="H11" s="54" t="e">
        <v>#VALUE!</v>
      </c>
      <c r="I11" s="54" t="e">
        <v>#VALUE!</v>
      </c>
      <c r="J11" s="54" t="e">
        <v>#VALUE!</v>
      </c>
      <c r="K11" s="54" t="e">
        <v>#VALUE!</v>
      </c>
      <c r="L11" s="68" t="e">
        <v>#VALUE!</v>
      </c>
    </row>
    <row r="12" spans="2:13" s="41" customFormat="1" ht="12.75" customHeight="1" x14ac:dyDescent="0.25">
      <c r="B12" s="162" t="s">
        <v>50</v>
      </c>
      <c r="C12" s="163"/>
      <c r="D12" s="168">
        <f>+D16</f>
        <v>479364.23</v>
      </c>
      <c r="E12" s="55" t="s">
        <v>47</v>
      </c>
      <c r="F12" s="56"/>
      <c r="G12" s="56"/>
      <c r="H12" s="56"/>
      <c r="I12" s="56"/>
      <c r="J12" s="56"/>
      <c r="K12" s="56"/>
      <c r="L12" s="69"/>
    </row>
    <row r="13" spans="2:13" s="41" customFormat="1" ht="12.75" customHeight="1" x14ac:dyDescent="0.25">
      <c r="B13" s="164"/>
      <c r="C13" s="165"/>
      <c r="D13" s="169"/>
      <c r="E13" s="55" t="s">
        <v>64</v>
      </c>
      <c r="F13" s="57"/>
      <c r="G13" s="57"/>
      <c r="H13" s="57"/>
      <c r="I13" s="57"/>
      <c r="J13" s="57"/>
      <c r="K13" s="57"/>
      <c r="L13" s="70"/>
    </row>
    <row r="14" spans="2:13" s="41" customFormat="1" ht="12.75" customHeight="1" x14ac:dyDescent="0.25">
      <c r="B14" s="164"/>
      <c r="C14" s="165"/>
      <c r="D14" s="169"/>
      <c r="E14" s="55" t="s">
        <v>48</v>
      </c>
      <c r="F14" s="56"/>
      <c r="G14" s="56"/>
      <c r="H14" s="56"/>
      <c r="I14" s="56"/>
      <c r="J14" s="56"/>
      <c r="K14" s="56"/>
      <c r="L14" s="69"/>
    </row>
    <row r="15" spans="2:13" s="41" customFormat="1" ht="12.75" customHeight="1" x14ac:dyDescent="0.25">
      <c r="B15" s="166"/>
      <c r="C15" s="167"/>
      <c r="D15" s="170"/>
      <c r="E15" s="55" t="s">
        <v>49</v>
      </c>
      <c r="F15" s="57"/>
      <c r="G15" s="57"/>
      <c r="H15" s="57"/>
      <c r="I15" s="57"/>
      <c r="J15" s="57"/>
      <c r="K15" s="57"/>
      <c r="L15" s="70"/>
    </row>
    <row r="16" spans="2:13" customFormat="1" ht="14.25" customHeight="1" x14ac:dyDescent="0.25">
      <c r="B16" s="127" t="s">
        <v>12</v>
      </c>
      <c r="C16" s="130" t="s">
        <v>139</v>
      </c>
      <c r="D16" s="133">
        <v>479364.23</v>
      </c>
      <c r="E16" s="61" t="s">
        <v>47</v>
      </c>
      <c r="F16" s="58"/>
      <c r="G16" s="58"/>
      <c r="H16" s="58"/>
      <c r="I16" s="58"/>
      <c r="J16" s="58"/>
      <c r="K16" s="58"/>
      <c r="L16" s="71"/>
    </row>
    <row r="17" spans="2:14" customFormat="1" ht="15" x14ac:dyDescent="0.25">
      <c r="B17" s="128"/>
      <c r="C17" s="131"/>
      <c r="D17" s="134"/>
      <c r="E17" s="61" t="s">
        <v>48</v>
      </c>
      <c r="F17" s="59"/>
      <c r="G17" s="59"/>
      <c r="H17" s="59"/>
      <c r="I17" s="59"/>
      <c r="J17" s="59"/>
      <c r="K17" s="59"/>
      <c r="L17" s="72"/>
    </row>
    <row r="18" spans="2:14" customFormat="1" ht="15" x14ac:dyDescent="0.25">
      <c r="B18" s="129"/>
      <c r="C18" s="132"/>
      <c r="D18" s="135"/>
      <c r="E18" s="61" t="s">
        <v>49</v>
      </c>
      <c r="F18" s="60"/>
      <c r="G18" s="60"/>
      <c r="H18" s="60"/>
      <c r="I18" s="60"/>
      <c r="J18" s="60"/>
      <c r="K18" s="60"/>
      <c r="L18" s="73"/>
      <c r="M18" s="50"/>
      <c r="N18" s="43"/>
    </row>
    <row r="19" spans="2:14" customFormat="1" ht="14.25" customHeight="1" x14ac:dyDescent="0.25">
      <c r="B19" s="146" t="s">
        <v>13</v>
      </c>
      <c r="C19" s="149" t="s">
        <v>65</v>
      </c>
      <c r="D19" s="152">
        <v>4452.92</v>
      </c>
      <c r="E19" s="51" t="s">
        <v>47</v>
      </c>
      <c r="F19" s="82"/>
      <c r="G19" s="82"/>
      <c r="H19" s="82"/>
      <c r="I19" s="82"/>
      <c r="J19" s="82"/>
      <c r="K19" s="82"/>
      <c r="L19" s="83"/>
      <c r="M19" s="50"/>
      <c r="N19" s="43"/>
    </row>
    <row r="20" spans="2:14" customFormat="1" ht="15" x14ac:dyDescent="0.25">
      <c r="B20" s="147"/>
      <c r="C20" s="150"/>
      <c r="D20" s="153"/>
      <c r="E20" s="51" t="s">
        <v>48</v>
      </c>
      <c r="F20" s="53"/>
      <c r="G20" s="53"/>
      <c r="H20" s="53"/>
      <c r="I20" s="53"/>
      <c r="J20" s="53"/>
      <c r="K20" s="53"/>
      <c r="L20" s="67"/>
    </row>
    <row r="21" spans="2:14" customFormat="1" ht="15" x14ac:dyDescent="0.25">
      <c r="B21" s="148"/>
      <c r="C21" s="151"/>
      <c r="D21" s="154"/>
      <c r="E21" s="51" t="s">
        <v>49</v>
      </c>
      <c r="F21" s="54"/>
      <c r="G21" s="54"/>
      <c r="H21" s="54"/>
      <c r="I21" s="54"/>
      <c r="J21" s="54"/>
      <c r="K21" s="54"/>
      <c r="L21" s="68"/>
    </row>
    <row r="22" spans="2:14" customFormat="1" ht="14.25" customHeight="1" x14ac:dyDescent="0.25">
      <c r="B22" s="146" t="s">
        <v>16</v>
      </c>
      <c r="C22" s="149" t="s">
        <v>102</v>
      </c>
      <c r="D22" s="152">
        <v>211641.48</v>
      </c>
      <c r="E22" s="51" t="s">
        <v>47</v>
      </c>
      <c r="F22" s="82"/>
      <c r="G22" s="82"/>
      <c r="H22" s="82"/>
      <c r="I22" s="82"/>
      <c r="J22" s="82"/>
      <c r="K22" s="82"/>
      <c r="L22" s="83"/>
    </row>
    <row r="23" spans="2:14" customFormat="1" ht="15" x14ac:dyDescent="0.25">
      <c r="B23" s="147"/>
      <c r="C23" s="150"/>
      <c r="D23" s="153"/>
      <c r="E23" s="51" t="s">
        <v>48</v>
      </c>
      <c r="F23" s="53"/>
      <c r="G23" s="53"/>
      <c r="H23" s="53"/>
      <c r="I23" s="53"/>
      <c r="J23" s="53"/>
      <c r="K23" s="53"/>
      <c r="L23" s="67"/>
    </row>
    <row r="24" spans="2:14" customFormat="1" ht="15" x14ac:dyDescent="0.25">
      <c r="B24" s="148"/>
      <c r="C24" s="151"/>
      <c r="D24" s="154"/>
      <c r="E24" s="51" t="s">
        <v>49</v>
      </c>
      <c r="F24" s="54"/>
      <c r="G24" s="54"/>
      <c r="H24" s="54"/>
      <c r="I24" s="54"/>
      <c r="J24" s="54"/>
      <c r="K24" s="54"/>
      <c r="L24" s="68"/>
    </row>
    <row r="25" spans="2:14" customFormat="1" ht="14.25" customHeight="1" x14ac:dyDescent="0.25">
      <c r="B25" s="146" t="s">
        <v>19</v>
      </c>
      <c r="C25" s="149" t="s">
        <v>121</v>
      </c>
      <c r="D25" s="152">
        <v>158973.87</v>
      </c>
      <c r="E25" s="51" t="s">
        <v>47</v>
      </c>
      <c r="F25" s="82"/>
      <c r="G25" s="53"/>
      <c r="H25" s="82"/>
      <c r="I25" s="82"/>
      <c r="J25" s="82"/>
      <c r="K25" s="82"/>
      <c r="L25" s="83"/>
    </row>
    <row r="26" spans="2:14" customFormat="1" ht="15" x14ac:dyDescent="0.25">
      <c r="B26" s="147"/>
      <c r="C26" s="150"/>
      <c r="D26" s="153"/>
      <c r="E26" s="51" t="s">
        <v>48</v>
      </c>
      <c r="F26" s="53"/>
      <c r="G26" s="53"/>
      <c r="H26" s="53"/>
      <c r="I26" s="53"/>
      <c r="J26" s="53"/>
      <c r="K26" s="53"/>
      <c r="L26" s="67"/>
    </row>
    <row r="27" spans="2:14" customFormat="1" ht="15" x14ac:dyDescent="0.25">
      <c r="B27" s="148"/>
      <c r="C27" s="151"/>
      <c r="D27" s="154"/>
      <c r="E27" s="51" t="s">
        <v>49</v>
      </c>
      <c r="F27" s="54"/>
      <c r="G27" s="54"/>
      <c r="H27" s="54"/>
      <c r="I27" s="54"/>
      <c r="J27" s="54"/>
      <c r="K27" s="54"/>
      <c r="L27" s="68"/>
    </row>
    <row r="28" spans="2:14" customFormat="1" ht="15" x14ac:dyDescent="0.25">
      <c r="B28" s="146" t="s">
        <v>21</v>
      </c>
      <c r="C28" s="149" t="s">
        <v>74</v>
      </c>
      <c r="D28" s="152">
        <v>37990.300000000003</v>
      </c>
      <c r="E28" s="51" t="s">
        <v>47</v>
      </c>
      <c r="F28" s="82"/>
      <c r="G28" s="82"/>
      <c r="H28" s="82"/>
      <c r="I28" s="82"/>
      <c r="J28" s="82"/>
      <c r="K28" s="82"/>
      <c r="L28" s="83"/>
    </row>
    <row r="29" spans="2:14" customFormat="1" ht="15" x14ac:dyDescent="0.25">
      <c r="B29" s="147"/>
      <c r="C29" s="150"/>
      <c r="D29" s="153"/>
      <c r="E29" s="51" t="s">
        <v>48</v>
      </c>
      <c r="F29" s="53"/>
      <c r="G29" s="53"/>
      <c r="H29" s="53"/>
      <c r="I29" s="53"/>
      <c r="J29" s="53"/>
      <c r="K29" s="53"/>
      <c r="L29" s="67"/>
    </row>
    <row r="30" spans="2:14" customFormat="1" ht="15" x14ac:dyDescent="0.25">
      <c r="B30" s="148"/>
      <c r="C30" s="151"/>
      <c r="D30" s="154"/>
      <c r="E30" s="51" t="s">
        <v>49</v>
      </c>
      <c r="F30" s="54"/>
      <c r="G30" s="54"/>
      <c r="H30" s="54"/>
      <c r="I30" s="54"/>
      <c r="J30" s="54"/>
      <c r="K30" s="54"/>
      <c r="L30" s="68"/>
    </row>
    <row r="31" spans="2:14" customFormat="1" ht="14.25" customHeight="1" x14ac:dyDescent="0.25">
      <c r="B31" s="146" t="s">
        <v>25</v>
      </c>
      <c r="C31" s="149" t="s">
        <v>79</v>
      </c>
      <c r="D31" s="152">
        <v>57523.01</v>
      </c>
      <c r="E31" s="51" t="s">
        <v>47</v>
      </c>
      <c r="F31" s="82"/>
      <c r="G31" s="82"/>
      <c r="H31" s="82"/>
      <c r="I31" s="82"/>
      <c r="J31" s="82"/>
      <c r="K31" s="82"/>
      <c r="L31" s="83"/>
    </row>
    <row r="32" spans="2:14" customFormat="1" ht="15" x14ac:dyDescent="0.25">
      <c r="B32" s="147"/>
      <c r="C32" s="150"/>
      <c r="D32" s="153"/>
      <c r="E32" s="51" t="s">
        <v>48</v>
      </c>
      <c r="F32" s="53"/>
      <c r="G32" s="53"/>
      <c r="H32" s="53"/>
      <c r="I32" s="53"/>
      <c r="J32" s="53"/>
      <c r="K32" s="53"/>
      <c r="L32" s="67"/>
    </row>
    <row r="33" spans="2:13" customFormat="1" ht="15" x14ac:dyDescent="0.25">
      <c r="B33" s="148"/>
      <c r="C33" s="151"/>
      <c r="D33" s="154"/>
      <c r="E33" s="51" t="s">
        <v>49</v>
      </c>
      <c r="F33" s="54"/>
      <c r="G33" s="54"/>
      <c r="H33" s="54"/>
      <c r="I33" s="54"/>
      <c r="J33" s="54"/>
      <c r="K33" s="54"/>
      <c r="L33" s="68"/>
    </row>
    <row r="34" spans="2:13" customFormat="1" ht="14.25" customHeight="1" x14ac:dyDescent="0.25">
      <c r="B34" s="146" t="s">
        <v>93</v>
      </c>
      <c r="C34" s="149" t="s">
        <v>129</v>
      </c>
      <c r="D34" s="152">
        <v>7486.65</v>
      </c>
      <c r="E34" s="51" t="s">
        <v>47</v>
      </c>
      <c r="F34" s="82"/>
      <c r="G34" s="82"/>
      <c r="H34" s="82"/>
      <c r="I34" s="82"/>
      <c r="J34" s="82"/>
      <c r="K34" s="82"/>
      <c r="L34" s="83"/>
    </row>
    <row r="35" spans="2:13" customFormat="1" ht="15" x14ac:dyDescent="0.25">
      <c r="B35" s="147"/>
      <c r="C35" s="150"/>
      <c r="D35" s="153"/>
      <c r="E35" s="51" t="s">
        <v>48</v>
      </c>
      <c r="F35" s="53"/>
      <c r="G35" s="53"/>
      <c r="H35" s="53"/>
      <c r="I35" s="53"/>
      <c r="J35" s="53"/>
      <c r="K35" s="53"/>
      <c r="L35" s="67"/>
    </row>
    <row r="36" spans="2:13" customFormat="1" ht="15" x14ac:dyDescent="0.25">
      <c r="B36" s="148"/>
      <c r="C36" s="151"/>
      <c r="D36" s="154"/>
      <c r="E36" s="51" t="s">
        <v>49</v>
      </c>
      <c r="F36" s="54"/>
      <c r="G36" s="54"/>
      <c r="H36" s="54"/>
      <c r="I36" s="54"/>
      <c r="J36" s="54"/>
      <c r="K36" s="54"/>
      <c r="L36" s="68"/>
    </row>
    <row r="37" spans="2:13" customFormat="1" ht="14.25" customHeight="1" x14ac:dyDescent="0.25">
      <c r="B37" s="146" t="s">
        <v>135</v>
      </c>
      <c r="C37" s="149" t="s">
        <v>94</v>
      </c>
      <c r="D37" s="152">
        <v>1296</v>
      </c>
      <c r="E37" s="51" t="s">
        <v>47</v>
      </c>
      <c r="F37" s="82"/>
      <c r="G37" s="82"/>
      <c r="H37" s="82"/>
      <c r="I37" s="82"/>
      <c r="J37" s="82"/>
      <c r="K37" s="82"/>
      <c r="L37" s="83"/>
    </row>
    <row r="38" spans="2:13" customFormat="1" ht="15" x14ac:dyDescent="0.25">
      <c r="B38" s="147"/>
      <c r="C38" s="150"/>
      <c r="D38" s="153"/>
      <c r="E38" s="51" t="s">
        <v>48</v>
      </c>
      <c r="F38" s="53"/>
      <c r="G38" s="53"/>
      <c r="H38" s="53"/>
      <c r="I38" s="53"/>
      <c r="J38" s="53"/>
      <c r="K38" s="53"/>
      <c r="L38" s="67"/>
    </row>
    <row r="39" spans="2:13" customFormat="1" ht="15.75" thickBot="1" x14ac:dyDescent="0.3">
      <c r="B39" s="155"/>
      <c r="C39" s="156"/>
      <c r="D39" s="157"/>
      <c r="E39" s="74" t="s">
        <v>49</v>
      </c>
      <c r="F39" s="75"/>
      <c r="G39" s="75"/>
      <c r="H39" s="75"/>
      <c r="I39" s="75"/>
      <c r="J39" s="75"/>
      <c r="K39" s="75"/>
      <c r="L39" s="76"/>
    </row>
    <row r="40" spans="2:13" x14ac:dyDescent="0.2">
      <c r="B40" s="143">
        <v>0</v>
      </c>
      <c r="C40" s="143"/>
      <c r="D40" s="143"/>
      <c r="E40" s="39"/>
      <c r="F40" s="44"/>
      <c r="G40" s="144"/>
      <c r="H40" s="144"/>
      <c r="I40" s="144"/>
      <c r="J40" s="39"/>
      <c r="K40" s="39"/>
      <c r="L40" s="39"/>
      <c r="M40" s="11"/>
    </row>
    <row r="41" spans="2:13" x14ac:dyDescent="0.2">
      <c r="B41" s="45" t="s">
        <v>51</v>
      </c>
      <c r="C41" s="145"/>
      <c r="D41" s="145"/>
      <c r="E41" s="39"/>
      <c r="F41" s="44"/>
      <c r="G41" s="144"/>
      <c r="H41" s="144"/>
      <c r="I41" s="144"/>
      <c r="J41" s="39"/>
      <c r="K41" s="39"/>
      <c r="L41" s="39"/>
      <c r="M41" s="11"/>
    </row>
    <row r="42" spans="2:13" x14ac:dyDescent="0.2">
      <c r="B42" s="44"/>
      <c r="C42" s="161"/>
      <c r="D42" s="145"/>
      <c r="E42" s="39"/>
      <c r="F42" s="44"/>
      <c r="G42" s="144"/>
      <c r="H42" s="144"/>
      <c r="I42" s="144"/>
      <c r="J42" s="39"/>
      <c r="K42" s="39"/>
      <c r="L42" s="39"/>
      <c r="M42" s="11"/>
    </row>
    <row r="43" spans="2:13" x14ac:dyDescent="0.2">
      <c r="B43" s="158"/>
      <c r="C43" s="158"/>
      <c r="D43" s="158"/>
      <c r="E43" s="39"/>
      <c r="F43" s="39"/>
      <c r="G43" s="39"/>
      <c r="H43" s="39"/>
      <c r="I43" s="39"/>
      <c r="J43" s="39"/>
      <c r="K43" s="39"/>
      <c r="L43" s="39"/>
      <c r="M43" s="46"/>
    </row>
    <row r="44" spans="2:13" x14ac:dyDescent="0.2">
      <c r="B44" s="47" t="s">
        <v>52</v>
      </c>
      <c r="C44" s="42"/>
      <c r="D44" s="42"/>
      <c r="E44" s="39"/>
      <c r="F44" s="39"/>
      <c r="G44" s="39"/>
      <c r="H44" s="39"/>
      <c r="I44" s="39"/>
      <c r="J44" s="39"/>
      <c r="K44" s="39"/>
      <c r="L44" s="39"/>
      <c r="M44" s="46"/>
    </row>
    <row r="45" spans="2:13" x14ac:dyDescent="0.2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46"/>
    </row>
    <row r="46" spans="2:13" x14ac:dyDescent="0.2">
      <c r="B46" s="39"/>
      <c r="C46" s="39"/>
      <c r="D46" s="48"/>
      <c r="E46" s="39"/>
      <c r="F46" s="39"/>
      <c r="G46" s="39"/>
      <c r="H46" s="39"/>
      <c r="I46" s="39"/>
      <c r="J46" s="39"/>
      <c r="K46" s="39"/>
      <c r="L46" s="39"/>
      <c r="M46" s="11"/>
    </row>
    <row r="47" spans="2:13" x14ac:dyDescent="0.2">
      <c r="B47" s="39"/>
      <c r="C47" s="39"/>
      <c r="D47" s="48"/>
      <c r="E47" s="39"/>
      <c r="F47" s="39"/>
      <c r="G47" s="39"/>
      <c r="H47" s="39"/>
      <c r="I47" s="39"/>
      <c r="J47" s="39"/>
      <c r="K47" s="39"/>
      <c r="L47" s="39"/>
      <c r="M47" s="11"/>
    </row>
    <row r="48" spans="2:13" x14ac:dyDescent="0.2">
      <c r="B48" s="39"/>
      <c r="C48" s="39"/>
      <c r="D48" s="48"/>
      <c r="E48" s="39"/>
      <c r="F48" s="39"/>
      <c r="G48" s="39"/>
      <c r="H48" s="39"/>
      <c r="I48" s="39"/>
      <c r="J48" s="39"/>
      <c r="K48" s="39"/>
      <c r="L48" s="39"/>
      <c r="M48" s="11"/>
    </row>
  </sheetData>
  <mergeCells count="42">
    <mergeCell ref="C19:C21"/>
    <mergeCell ref="D19:D21"/>
    <mergeCell ref="B22:B24"/>
    <mergeCell ref="C22:C24"/>
    <mergeCell ref="B43:D43"/>
    <mergeCell ref="H6:I6"/>
    <mergeCell ref="C42:D42"/>
    <mergeCell ref="G42:I42"/>
    <mergeCell ref="D22:D24"/>
    <mergeCell ref="B25:B27"/>
    <mergeCell ref="C25:C27"/>
    <mergeCell ref="D25:D27"/>
    <mergeCell ref="B28:B30"/>
    <mergeCell ref="C28:C30"/>
    <mergeCell ref="D28:D30"/>
    <mergeCell ref="B12:C15"/>
    <mergeCell ref="D12:D15"/>
    <mergeCell ref="B19:B21"/>
    <mergeCell ref="B40:D40"/>
    <mergeCell ref="G40:I40"/>
    <mergeCell ref="C41:D41"/>
    <mergeCell ref="G41:I41"/>
    <mergeCell ref="B31:B33"/>
    <mergeCell ref="C31:C33"/>
    <mergeCell ref="D31:D33"/>
    <mergeCell ref="B37:B39"/>
    <mergeCell ref="C37:C39"/>
    <mergeCell ref="D37:D39"/>
    <mergeCell ref="B34:B36"/>
    <mergeCell ref="C34:C36"/>
    <mergeCell ref="D34:D36"/>
    <mergeCell ref="B16:B18"/>
    <mergeCell ref="C16:C18"/>
    <mergeCell ref="D16:D18"/>
    <mergeCell ref="J5:J6"/>
    <mergeCell ref="B7:L7"/>
    <mergeCell ref="K5:L6"/>
    <mergeCell ref="H2:L2"/>
    <mergeCell ref="B9:B11"/>
    <mergeCell ref="C9:C11"/>
    <mergeCell ref="D9:D11"/>
    <mergeCell ref="C2:F6"/>
  </mergeCells>
  <phoneticPr fontId="15" type="noConversion"/>
  <dataValidations count="1">
    <dataValidation type="decimal" allowBlank="1" showInputMessage="1" showErrorMessage="1" errorTitle="Erro de Dados" error="Digite valores maiores ou iguais à 0%. O % acumulado não deve ultrapassar 100%." sqref="H25:L25 F25 F34:L34 F31:L31 F28:L28 F22:L22 F19:L19 F16:L16 F9:L9 F37:L37" xr:uid="{BD6E69F3-BAD9-4295-BFE0-D6949FB9F5F9}">
      <formula1>0</formula1>
      <formula2>1-SUM($F9:F9)+F9</formula2>
    </dataValidation>
  </dataValidations>
  <pageMargins left="0.511811024" right="0.511811024" top="0.78740157499999996" bottom="0.78740157499999996" header="0.31496062000000002" footer="0.31496062000000002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</vt:lpstr>
      <vt:lpstr>Cronograma</vt:lpstr>
      <vt:lpstr>Cronograma!Area_de_impressao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Daniela de Oliveira</cp:lastModifiedBy>
  <cp:lastPrinted>2022-10-20T17:42:30Z</cp:lastPrinted>
  <dcterms:created xsi:type="dcterms:W3CDTF">2020-11-11T20:20:17Z</dcterms:created>
  <dcterms:modified xsi:type="dcterms:W3CDTF">2022-11-11T11:46:37Z</dcterms:modified>
</cp:coreProperties>
</file>