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11-23 Execução dos sistemas de proteção e combate a incêndios - PPCI EMCM Caminhos Inovadores\Orçamento SEM VALORES\"/>
    </mc:Choice>
  </mc:AlternateContent>
  <xr:revisionPtr revIDLastSave="0" documentId="13_ncr:1_{E9556E2B-063D-4075-A204-96B1D79281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" sheetId="1" r:id="rId1"/>
    <sheet name="Cotações" sheetId="2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B13" i="3" l="1"/>
  <c r="A13" i="3"/>
  <c r="B12" i="3"/>
  <c r="A12" i="3"/>
  <c r="B11" i="3"/>
  <c r="A11" i="3"/>
  <c r="B10" i="3"/>
  <c r="A10" i="3"/>
  <c r="B9" i="3"/>
  <c r="A9" i="3"/>
  <c r="D45" i="2"/>
  <c r="G53" i="1" s="1"/>
  <c r="D44" i="2"/>
  <c r="D39" i="2"/>
  <c r="D33" i="2"/>
  <c r="D27" i="2"/>
  <c r="G15" i="1" s="1"/>
  <c r="H15" i="1" s="1"/>
  <c r="D21" i="2"/>
  <c r="D15" i="2"/>
  <c r="G13" i="1" s="1"/>
  <c r="H13" i="1" s="1"/>
  <c r="D9" i="2"/>
  <c r="D8" i="2"/>
  <c r="D7" i="2"/>
  <c r="D6" i="2"/>
  <c r="D49" i="1"/>
  <c r="G49" i="1" s="1"/>
  <c r="H49" i="1" s="1"/>
  <c r="G47" i="1"/>
  <c r="H47" i="1" s="1"/>
  <c r="G46" i="1"/>
  <c r="H46" i="1" s="1"/>
  <c r="G44" i="1"/>
  <c r="H44" i="1" s="1"/>
  <c r="D42" i="1"/>
  <c r="G42" i="1" s="1"/>
  <c r="H42" i="1" s="1"/>
  <c r="D40" i="1"/>
  <c r="G40" i="1" s="1"/>
  <c r="H40" i="1" s="1"/>
  <c r="D39" i="1"/>
  <c r="G39" i="1" s="1"/>
  <c r="H39" i="1" s="1"/>
  <c r="D38" i="1"/>
  <c r="G38" i="1" s="1"/>
  <c r="H38" i="1" s="1"/>
  <c r="D36" i="1"/>
  <c r="G36" i="1" s="1"/>
  <c r="H36" i="1" s="1"/>
  <c r="D35" i="1"/>
  <c r="G35" i="1" s="1"/>
  <c r="G30" i="1"/>
  <c r="H30" i="1" s="1"/>
  <c r="G29" i="1"/>
  <c r="H29" i="1" s="1"/>
  <c r="G28" i="1"/>
  <c r="H28" i="1" s="1"/>
  <c r="G27" i="1"/>
  <c r="H27" i="1" s="1"/>
  <c r="G26" i="1"/>
  <c r="D22" i="1"/>
  <c r="G22" i="1" s="1"/>
  <c r="H22" i="1" s="1"/>
  <c r="G21" i="1"/>
  <c r="H21" i="1" s="1"/>
  <c r="H20" i="1"/>
  <c r="G20" i="1"/>
  <c r="G16" i="1"/>
  <c r="H16" i="1" s="1"/>
  <c r="D14" i="1"/>
  <c r="G12" i="1"/>
  <c r="D11" i="1"/>
  <c r="G11" i="1" s="1"/>
  <c r="H11" i="1" s="1"/>
  <c r="G10" i="1"/>
  <c r="H10" i="1" s="1"/>
  <c r="G9" i="1"/>
  <c r="H9" i="1" s="1"/>
  <c r="G8" i="1"/>
  <c r="H8" i="1" s="1"/>
  <c r="G23" i="1" l="1"/>
  <c r="G14" i="1"/>
  <c r="H14" i="1" s="1"/>
  <c r="H23" i="1"/>
  <c r="E10" i="3" s="1"/>
  <c r="G10" i="3" s="1"/>
  <c r="D10" i="3" s="1"/>
  <c r="H12" i="1"/>
  <c r="G50" i="1"/>
  <c r="H35" i="1"/>
  <c r="H50" i="1" s="1"/>
  <c r="G54" i="1"/>
  <c r="H53" i="1"/>
  <c r="H54" i="1" s="1"/>
  <c r="E13" i="3" s="1"/>
  <c r="G31" i="1"/>
  <c r="H26" i="1"/>
  <c r="H31" i="1" s="1"/>
  <c r="G17" i="1" l="1"/>
  <c r="H17" i="1"/>
  <c r="F10" i="3"/>
  <c r="G56" i="1"/>
  <c r="C9" i="3"/>
  <c r="E9" i="3"/>
  <c r="C12" i="3"/>
  <c r="H56" i="1"/>
  <c r="C11" i="3"/>
  <c r="E11" i="3"/>
  <c r="G13" i="3"/>
  <c r="D13" i="3" s="1"/>
  <c r="H10" i="3"/>
  <c r="F13" i="3" l="1"/>
  <c r="H13" i="3"/>
  <c r="G12" i="3"/>
  <c r="F12" i="3" s="1"/>
  <c r="E14" i="3"/>
  <c r="G9" i="3"/>
  <c r="G11" i="3"/>
  <c r="D11" i="3" s="1"/>
  <c r="C14" i="3"/>
  <c r="G14" i="3" l="1"/>
  <c r="D14" i="3" s="1"/>
  <c r="H9" i="3"/>
  <c r="H12" i="3"/>
  <c r="D9" i="3"/>
  <c r="F11" i="3"/>
  <c r="D12" i="3"/>
  <c r="F9" i="3"/>
  <c r="H11" i="3"/>
  <c r="F14" i="3" l="1"/>
  <c r="H14" i="3"/>
</calcChain>
</file>

<file path=xl/sharedStrings.xml><?xml version="1.0" encoding="utf-8"?>
<sst xmlns="http://schemas.openxmlformats.org/spreadsheetml/2006/main" count="211" uniqueCount="113">
  <si>
    <t>Orçamento</t>
  </si>
  <si>
    <t>Item</t>
  </si>
  <si>
    <t>Referência</t>
  </si>
  <si>
    <t>Descrição</t>
  </si>
  <si>
    <t>Quantidade</t>
  </si>
  <si>
    <t>Unidade</t>
  </si>
  <si>
    <t>Valor Unitário</t>
  </si>
  <si>
    <t>Valor Total</t>
  </si>
  <si>
    <t>Preço c/ BDI</t>
  </si>
  <si>
    <t>ALARME E DETECÇÃO DE INCÊNDIO</t>
  </si>
  <si>
    <t>1.1</t>
  </si>
  <si>
    <t>ELETRICISTA COM ENCARGOS COMPLEMENTARES</t>
  </si>
  <si>
    <t>h</t>
  </si>
  <si>
    <t>1.2</t>
  </si>
  <si>
    <t>AUXILIAR DE ELETRICISTA COM ENCARGOS COMPLEMENTARES</t>
  </si>
  <si>
    <t>1.3</t>
  </si>
  <si>
    <t>FIXAÇÃO DE TUBOS HORIZONTAIS DE PVC, CPVC OU COBRE DIÂMETROS MENORES OU IGUAIS A 40 MM OU ELETROCALHAS ATÉ 150MM DE LARGURA, COM ABRAÇADEIRA METÁLICA RÍGIDA TIPO D 1/2, FIXADA EM PERFILADO EM LAJE.</t>
  </si>
  <si>
    <t>m</t>
  </si>
  <si>
    <t>1.4</t>
  </si>
  <si>
    <t>CABO DE COBRE, FLEXIVEL, CLASSE 4 OU 5, ISOLACAO EM PVC/A, ANTICHAMA BWF-B, 1CONDUTOR, 450/750 V, SECAO NOMINAL 1,0 MM2</t>
  </si>
  <si>
    <t>1.5</t>
  </si>
  <si>
    <t>Cotação</t>
  </si>
  <si>
    <t>ELETRODUTO RIGIDO ANTI-CHAMA VERMELHO DN 1/2" NBR 15465</t>
  </si>
  <si>
    <t>1.6</t>
  </si>
  <si>
    <t>ACIONADOR DE ALARME DE INCÊNDIO</t>
  </si>
  <si>
    <t>und</t>
  </si>
  <si>
    <t>1.7</t>
  </si>
  <si>
    <t>DETECTOR DE FUMAÇA</t>
  </si>
  <si>
    <t>1.8</t>
  </si>
  <si>
    <t>Sirene alarme</t>
  </si>
  <si>
    <t>1.9</t>
  </si>
  <si>
    <t>CENTRAL DE ALARMA DE INCÊNDIO</t>
  </si>
  <si>
    <t>Total do Grupo</t>
  </si>
  <si>
    <t>EXTINTORES E SINALIZACAO</t>
  </si>
  <si>
    <t>2.1</t>
  </si>
  <si>
    <t>EXTINTOR INCENDIO TP PO QUIMICO 4KG FORNECIMENTO E COLOCACAO</t>
  </si>
  <si>
    <t>2.2</t>
  </si>
  <si>
    <t>PLACA DE SINALIZACAO DE SEGURANCA CONTRA INCENDIO, FOTOLUMINESCENTE,RETANGULAR, *20 X 40* CM, EM PVC *2* MM ANTI-CHAMAS</t>
  </si>
  <si>
    <t>2.3</t>
  </si>
  <si>
    <t>PLACA DE SINALIZACAO DE SEGURANCA CONTRA INCENDIO, FOTOLUMINESCENTE,QUADRADA, *20 X 20* CM, EM PVC *2* MM ANTI-CHAMAS</t>
  </si>
  <si>
    <t>ILUMINAÇÃO DE EMERGÊNCIA</t>
  </si>
  <si>
    <t>3.1</t>
  </si>
  <si>
    <t>COMPOSIÇÃO DE PONTO ELÉTRICO DE TOMADA DE USO GERAL 2P+T (10A/250V)COM ELETRODUTO EMBUTIDO EM RASGOS NAS PAREDES, INCLUSO TOMADA, ELETRODUTO, CABO, RASGO, QUEBRA E CHUMBAMENTO</t>
  </si>
  <si>
    <t>3.2</t>
  </si>
  <si>
    <t>3.3</t>
  </si>
  <si>
    <t>3.4</t>
  </si>
  <si>
    <t>LUMINARIA DE EMERGENCIA 30 LEDS,  BATERIA DE LITIO</t>
  </si>
  <si>
    <t>3.5</t>
  </si>
  <si>
    <t>Luz de balizamento</t>
  </si>
  <si>
    <t>PORTAS, ESCADAS E RAMPAS</t>
  </si>
  <si>
    <t>4.1</t>
  </si>
  <si>
    <t>Rampas Saídas finais das portas Térreo (x8)</t>
  </si>
  <si>
    <t>4.1.1</t>
  </si>
  <si>
    <t>EXECUÇÃO DE PASSEIO (CALÇADA) OU PISO DE CONCRETO COM CONCRETO MOLDADO IN LOCO, FEITO EM OBRA, ACABAMENTO CONVENCIONAL, NÃO ARMADO
22</t>
  </si>
  <si>
    <t>m³</t>
  </si>
  <si>
    <t>4.1.2</t>
  </si>
  <si>
    <t>CORRIMÃO SIMPLES, DIÂMETRO EXTERNO = 1 1/2, EM AÇO GALVANIZADO</t>
  </si>
  <si>
    <t>4.2</t>
  </si>
  <si>
    <t>Rampa e Escada - Acesso Principal</t>
  </si>
  <si>
    <t>4.2.1</t>
  </si>
  <si>
    <t>4.2.2</t>
  </si>
  <si>
    <t>4.2.3</t>
  </si>
  <si>
    <t>PINTURA DE PISO COM TINTA EPÓXI, APLICAÇÃO MANUAL, 2 DEMÃOS, INCLUSO PRIMER EPÓXI</t>
  </si>
  <si>
    <t>m²</t>
  </si>
  <si>
    <t>4.3</t>
  </si>
  <si>
    <t xml:space="preserve">Ecadas Internas </t>
  </si>
  <si>
    <t>4.3.1</t>
  </si>
  <si>
    <t>4.4</t>
  </si>
  <si>
    <t>Rampa de acesso 2º Pavimento</t>
  </si>
  <si>
    <t>4.4.1</t>
  </si>
  <si>
    <t>4.5</t>
  </si>
  <si>
    <t>Barras antipanico nas portas</t>
  </si>
  <si>
    <t>4.5.1</t>
  </si>
  <si>
    <t xml:space="preserve"> BARRA ANTIPANICO DUPLA, CEGA EM LADO OPOSTO, COR CINZA</t>
  </si>
  <si>
    <t>4.5.2</t>
  </si>
  <si>
    <t xml:space="preserve"> SERRALHEIRO COM ENCARGOS COMPLEMENTARES </t>
  </si>
  <si>
    <t>4.6</t>
  </si>
  <si>
    <t>Remoção de Portas nas circulações (grades)</t>
  </si>
  <si>
    <t>4.6.1</t>
  </si>
  <si>
    <t>REMOÇÃO DE PORTAS, DE FORMA MANUAL, SEM REAPROVEITAMENTO</t>
  </si>
  <si>
    <t>PINTURA ANTICHAMA</t>
  </si>
  <si>
    <t>5.1</t>
  </si>
  <si>
    <t>Pintura de forro em PVC com tinta antichama com laudo para Classe II-A - Cozinha e refeitório (300m²)</t>
  </si>
  <si>
    <t>Total do Orçamento</t>
  </si>
  <si>
    <t>Cotações</t>
  </si>
  <si>
    <t>Empresa</t>
  </si>
  <si>
    <t>Cotação 01 - ELETRODUTO RIGIDO ANTI-CHAMA VERMELHO DN 1/2" NBR 15465</t>
  </si>
  <si>
    <t>Mocelin</t>
  </si>
  <si>
    <t>Extinhor</t>
  </si>
  <si>
    <t>FOCO-SEG SEGURANCA DO TRABALHO</t>
  </si>
  <si>
    <t>Valor Médio</t>
  </si>
  <si>
    <t>Cotação 02 - ACIONADOR DE ALARME DE INCÊNDIO</t>
  </si>
  <si>
    <t>Cotação 03 - DETECTOR DE FUMAÇA</t>
  </si>
  <si>
    <t>Cotação 04 - Sirene alarme</t>
  </si>
  <si>
    <t>Cotação 05 - CENTRAL DE ALARME DE ENCÊNDIO</t>
  </si>
  <si>
    <t>5.2</t>
  </si>
  <si>
    <t>5.3</t>
  </si>
  <si>
    <t>Cotação 06 - Iluminação de balizamento</t>
  </si>
  <si>
    <t>6.1</t>
  </si>
  <si>
    <t>6.2</t>
  </si>
  <si>
    <t>6.3</t>
  </si>
  <si>
    <t>Cotação 07 - Tinta antichama para 300m²</t>
  </si>
  <si>
    <t>7.1</t>
  </si>
  <si>
    <t>Casa da Pintura</t>
  </si>
  <si>
    <t>7.2</t>
  </si>
  <si>
    <t>CKC</t>
  </si>
  <si>
    <t>7.3</t>
  </si>
  <si>
    <t>Cronograma</t>
  </si>
  <si>
    <t>Mês 01</t>
  </si>
  <si>
    <t>Mês 02</t>
  </si>
  <si>
    <t>Total</t>
  </si>
  <si>
    <t xml:space="preserve">OBS: Esse arquivo (XLS) serve apenas para edição, sendo o seu correto preenchimento de responsabilidade única </t>
  </si>
  <si>
    <t xml:space="preserve">e exclusiva do licitante, o qual deve observar os mesmos critérios estabelecidos nos arquivos disponibilizados no site (PDF)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</si>
</sst>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###,###,##0.00"/>
  </numFmts>
  <fonts count="17">
    <font>
      <sz val="1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1"/>
      <name val="Calibri"/>
    </font>
    <font>
      <b/>
      <sz val="16"/>
      <name val="Verdana"/>
    </font>
    <font>
      <i/>
      <u/>
      <sz val="11"/>
      <name val="Calibri"/>
    </font>
    <font>
      <i/>
      <u/>
      <sz val="11"/>
      <name val="Calibri"/>
    </font>
    <font>
      <i/>
      <u/>
      <sz val="11"/>
      <name val="Calibri"/>
    </font>
    <font>
      <i/>
      <u/>
      <sz val="11"/>
      <name val="Calibri"/>
    </font>
    <font>
      <i/>
      <u/>
      <sz val="11"/>
      <name val="Calibri"/>
    </font>
    <font>
      <b/>
      <sz val="11"/>
      <name val="Calibri"/>
    </font>
    <font>
      <i/>
      <sz val="11"/>
      <name val="Calibri"/>
    </font>
    <font>
      <i/>
      <u/>
      <sz val="11"/>
      <name val="Calibri"/>
    </font>
    <font>
      <i/>
      <u/>
      <sz val="11"/>
      <name val="Calibri"/>
    </font>
    <font>
      <u/>
      <sz val="11"/>
      <name val="Calibri"/>
    </font>
    <font>
      <u/>
      <sz val="11"/>
      <name val="Calibri"/>
    </font>
    <font>
      <i/>
      <u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4"/>
  </cellStyleXfs>
  <cellXfs count="79">
    <xf numFmtId="0" fontId="0" fillId="0" borderId="0" xfId="0"/>
    <xf numFmtId="0" fontId="2" fillId="0" borderId="9" xfId="0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4" xfId="0" applyFont="1" applyFill="1" applyBorder="1"/>
    <xf numFmtId="165" fontId="10" fillId="2" borderId="14" xfId="0" applyNumberFormat="1" applyFont="1" applyFill="1" applyBorder="1"/>
    <xf numFmtId="165" fontId="10" fillId="2" borderId="14" xfId="0" applyNumberFormat="1" applyFont="1" applyFill="1" applyBorder="1" applyAlignment="1">
      <alignment horizontal="center"/>
    </xf>
    <xf numFmtId="164" fontId="10" fillId="2" borderId="14" xfId="0" applyNumberFormat="1" applyFont="1" applyFill="1" applyBorder="1"/>
    <xf numFmtId="164" fontId="10" fillId="2" borderId="15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2" fillId="0" borderId="17" xfId="0" applyNumberFormat="1" applyFont="1" applyBorder="1"/>
    <xf numFmtId="0" fontId="11" fillId="0" borderId="0" xfId="0" applyFont="1"/>
    <xf numFmtId="164" fontId="12" fillId="0" borderId="0" xfId="0" applyNumberFormat="1" applyFont="1"/>
    <xf numFmtId="164" fontId="13" fillId="0" borderId="17" xfId="0" applyNumberFormat="1" applyFont="1" applyBorder="1"/>
    <xf numFmtId="165" fontId="11" fillId="0" borderId="0" xfId="0" applyNumberFormat="1" applyFont="1"/>
    <xf numFmtId="165" fontId="11" fillId="0" borderId="0" xfId="0" applyNumberFormat="1" applyFont="1" applyAlignment="1">
      <alignment horizontal="center"/>
    </xf>
    <xf numFmtId="164" fontId="11" fillId="0" borderId="0" xfId="0" applyNumberFormat="1" applyFont="1"/>
    <xf numFmtId="0" fontId="2" fillId="2" borderId="14" xfId="0" applyFont="1" applyFill="1" applyBorder="1" applyAlignment="1">
      <alignment horizontal="center"/>
    </xf>
    <xf numFmtId="165" fontId="2" fillId="2" borderId="14" xfId="0" applyNumberFormat="1" applyFont="1" applyFill="1" applyBorder="1"/>
    <xf numFmtId="165" fontId="2" fillId="2" borderId="14" xfId="0" applyNumberFormat="1" applyFont="1" applyFill="1" applyBorder="1" applyAlignment="1">
      <alignment horizontal="center"/>
    </xf>
    <xf numFmtId="164" fontId="2" fillId="2" borderId="14" xfId="0" applyNumberFormat="1" applyFont="1" applyFill="1" applyBorder="1"/>
    <xf numFmtId="164" fontId="2" fillId="2" borderId="15" xfId="0" applyNumberFormat="1" applyFont="1" applyFill="1" applyBorder="1"/>
    <xf numFmtId="0" fontId="2" fillId="0" borderId="0" xfId="0" applyFont="1" applyAlignment="1">
      <alignment wrapText="1"/>
    </xf>
    <xf numFmtId="164" fontId="14" fillId="0" borderId="0" xfId="0" applyNumberFormat="1" applyFont="1"/>
    <xf numFmtId="164" fontId="15" fillId="0" borderId="17" xfId="0" applyNumberFormat="1" applyFont="1" applyBorder="1"/>
    <xf numFmtId="165" fontId="2" fillId="2" borderId="15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0" fillId="0" borderId="19" xfId="0" applyFont="1" applyBorder="1"/>
    <xf numFmtId="165" fontId="10" fillId="0" borderId="19" xfId="0" applyNumberFormat="1" applyFont="1" applyBorder="1"/>
    <xf numFmtId="164" fontId="10" fillId="0" borderId="19" xfId="0" applyNumberFormat="1" applyFont="1" applyBorder="1"/>
    <xf numFmtId="164" fontId="10" fillId="0" borderId="20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/>
    <xf numFmtId="164" fontId="11" fillId="0" borderId="17" xfId="0" applyNumberFormat="1" applyFont="1" applyBorder="1"/>
    <xf numFmtId="0" fontId="2" fillId="0" borderId="0" xfId="0" applyFont="1" applyAlignment="1">
      <alignment vertical="center" wrapText="1"/>
    </xf>
    <xf numFmtId="0" fontId="2" fillId="0" borderId="23" xfId="0" applyFont="1" applyBorder="1"/>
    <xf numFmtId="0" fontId="10" fillId="0" borderId="23" xfId="0" applyFont="1" applyBorder="1"/>
    <xf numFmtId="164" fontId="2" fillId="0" borderId="23" xfId="0" applyNumberFormat="1" applyFont="1" applyBorder="1" applyAlignment="1">
      <alignment horizontal="center"/>
    </xf>
    <xf numFmtId="9" fontId="2" fillId="0" borderId="23" xfId="0" applyNumberFormat="1" applyFont="1" applyBorder="1" applyAlignment="1">
      <alignment horizontal="center"/>
    </xf>
    <xf numFmtId="164" fontId="10" fillId="0" borderId="23" xfId="0" applyNumberFormat="1" applyFont="1" applyBorder="1" applyAlignment="1">
      <alignment horizontal="center"/>
    </xf>
    <xf numFmtId="9" fontId="10" fillId="0" borderId="23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0" xfId="0"/>
    <xf numFmtId="0" fontId="3" fillId="0" borderId="17" xfId="0" applyFont="1" applyBorder="1"/>
    <xf numFmtId="0" fontId="5" fillId="0" borderId="7" xfId="0" applyFont="1" applyBorder="1" applyAlignment="1">
      <alignment horizontal="center" vertical="center"/>
    </xf>
    <xf numFmtId="0" fontId="3" fillId="0" borderId="10" xfId="0" applyFont="1" applyBorder="1"/>
    <xf numFmtId="164" fontId="7" fillId="0" borderId="8" xfId="0" applyNumberFormat="1" applyFont="1" applyBorder="1" applyAlignment="1">
      <alignment horizontal="center" vertical="center"/>
    </xf>
    <xf numFmtId="0" fontId="3" fillId="0" borderId="11" xfId="0" applyFont="1" applyBorder="1"/>
    <xf numFmtId="164" fontId="8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11" fillId="0" borderId="16" xfId="0" applyFont="1" applyBorder="1" applyAlignment="1">
      <alignment horizontal="center"/>
    </xf>
    <xf numFmtId="164" fontId="16" fillId="0" borderId="21" xfId="0" applyNumberFormat="1" applyFont="1" applyBorder="1" applyAlignment="1">
      <alignment horizontal="center" vertical="center"/>
    </xf>
    <xf numFmtId="0" fontId="3" fillId="0" borderId="22" xfId="0" applyFont="1" applyBorder="1"/>
    <xf numFmtId="0" fontId="2" fillId="0" borderId="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3" fillId="0" borderId="25" xfId="0" applyFont="1" applyBorder="1"/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/>
    <xf numFmtId="0" fontId="3" fillId="0" borderId="3" xfId="0" applyFont="1" applyBorder="1"/>
    <xf numFmtId="0" fontId="3" fillId="0" borderId="19" xfId="0" applyFont="1" applyBorder="1"/>
    <xf numFmtId="0" fontId="3" fillId="0" borderId="20" xfId="0" applyFont="1" applyBorder="1"/>
    <xf numFmtId="0" fontId="2" fillId="0" borderId="1" xfId="0" applyFont="1" applyBorder="1" applyAlignment="1">
      <alignment horizontal="center"/>
    </xf>
    <xf numFmtId="0" fontId="3" fillId="0" borderId="16" xfId="0" applyFont="1" applyBorder="1"/>
    <xf numFmtId="0" fontId="3" fillId="0" borderId="18" xfId="0" applyFont="1" applyBorder="1"/>
    <xf numFmtId="0" fontId="1" fillId="3" borderId="14" xfId="1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0" borderId="0" xfId="0" applyFill="1"/>
    <xf numFmtId="0" fontId="1" fillId="0" borderId="14" xfId="1" applyFill="1" applyAlignment="1" applyProtection="1">
      <alignment horizontal="center" vertical="center"/>
      <protection locked="0"/>
    </xf>
    <xf numFmtId="0" fontId="0" fillId="3" borderId="0" xfId="0" applyFill="1"/>
  </cellXfs>
  <cellStyles count="2">
    <cellStyle name="Normal" xfId="0" builtinId="0"/>
    <cellStyle name="Normal 2" xfId="1" xr:uid="{14320B8F-4517-494E-8317-3F0315BE0D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"/>
  <sheetViews>
    <sheetView tabSelected="1" workbookViewId="0">
      <selection activeCell="J6" sqref="J6"/>
    </sheetView>
  </sheetViews>
  <sheetFormatPr defaultColWidth="14.42578125" defaultRowHeight="15" customHeight="1"/>
  <cols>
    <col min="1" max="1" width="5.42578125" customWidth="1"/>
    <col min="2" max="2" width="10.28515625" customWidth="1"/>
    <col min="3" max="3" width="105.28515625" customWidth="1"/>
    <col min="4" max="4" width="11.140625" customWidth="1"/>
    <col min="5" max="5" width="7.7109375" customWidth="1"/>
    <col min="6" max="6" width="12.85546875" customWidth="1"/>
    <col min="7" max="8" width="15.28515625" customWidth="1"/>
    <col min="9" max="11" width="8.7109375" customWidth="1"/>
  </cols>
  <sheetData>
    <row r="1" spans="1:13" ht="15" customHeight="1">
      <c r="A1" s="78"/>
      <c r="B1" s="78"/>
      <c r="C1" s="75" t="s">
        <v>111</v>
      </c>
      <c r="D1" s="75"/>
      <c r="E1" s="75"/>
      <c r="F1" s="75"/>
      <c r="G1" s="78"/>
      <c r="H1" s="78"/>
    </row>
    <row r="2" spans="1:13" ht="15" customHeight="1">
      <c r="A2" s="78"/>
      <c r="B2" s="78"/>
      <c r="C2" s="74" t="s">
        <v>112</v>
      </c>
      <c r="D2" s="74"/>
      <c r="E2" s="74"/>
      <c r="F2" s="74"/>
      <c r="G2" s="78"/>
      <c r="H2" s="78"/>
    </row>
    <row r="3" spans="1:13" ht="15" customHeight="1" thickBot="1">
      <c r="A3" s="78"/>
      <c r="B3" s="78"/>
      <c r="C3" s="78"/>
      <c r="D3" s="78"/>
      <c r="E3" s="78"/>
      <c r="F3" s="78"/>
      <c r="G3" s="78"/>
      <c r="H3" s="78"/>
    </row>
    <row r="4" spans="1:13" ht="24.75" customHeight="1" thickBot="1">
      <c r="A4" s="56" t="s">
        <v>0</v>
      </c>
      <c r="B4" s="57"/>
      <c r="C4" s="57"/>
      <c r="D4" s="57"/>
      <c r="E4" s="57"/>
      <c r="F4" s="57"/>
      <c r="G4" s="57"/>
      <c r="H4" s="58"/>
    </row>
    <row r="5" spans="1:13" ht="13.5" customHeight="1">
      <c r="A5" s="50" t="s">
        <v>1</v>
      </c>
      <c r="B5" s="55" t="s">
        <v>2</v>
      </c>
      <c r="C5" s="55" t="s">
        <v>3</v>
      </c>
      <c r="D5" s="55" t="s">
        <v>4</v>
      </c>
      <c r="E5" s="55" t="s">
        <v>5</v>
      </c>
      <c r="F5" s="52" t="s">
        <v>6</v>
      </c>
      <c r="G5" s="54" t="s">
        <v>7</v>
      </c>
      <c r="H5" s="1">
        <v>0.20349999999999999</v>
      </c>
    </row>
    <row r="6" spans="1:13" ht="13.5" customHeight="1">
      <c r="A6" s="51"/>
      <c r="B6" s="53"/>
      <c r="C6" s="53"/>
      <c r="D6" s="53"/>
      <c r="E6" s="53"/>
      <c r="F6" s="53"/>
      <c r="G6" s="53"/>
      <c r="H6" s="2" t="s">
        <v>8</v>
      </c>
    </row>
    <row r="7" spans="1:13" ht="13.5" customHeight="1">
      <c r="A7" s="3">
        <v>1</v>
      </c>
      <c r="B7" s="4"/>
      <c r="C7" s="5" t="s">
        <v>9</v>
      </c>
      <c r="D7" s="6"/>
      <c r="E7" s="7"/>
      <c r="F7" s="8"/>
      <c r="G7" s="8"/>
      <c r="H7" s="9"/>
    </row>
    <row r="8" spans="1:13" ht="13.5" customHeight="1">
      <c r="A8" s="10" t="s">
        <v>10</v>
      </c>
      <c r="B8" s="11">
        <v>88264</v>
      </c>
      <c r="C8" t="s">
        <v>11</v>
      </c>
      <c r="D8" s="12">
        <v>40</v>
      </c>
      <c r="E8" s="13" t="s">
        <v>12</v>
      </c>
      <c r="F8" s="14"/>
      <c r="G8" s="14">
        <f t="shared" ref="G8:G16" si="0">F8*D8</f>
        <v>0</v>
      </c>
      <c r="H8" s="15">
        <f t="shared" ref="H8:H16" si="1">G8*(1+($H$5))</f>
        <v>0</v>
      </c>
    </row>
    <row r="9" spans="1:13" ht="13.5" customHeight="1">
      <c r="A9" s="10" t="s">
        <v>13</v>
      </c>
      <c r="B9" s="11">
        <v>88247</v>
      </c>
      <c r="C9" t="s">
        <v>14</v>
      </c>
      <c r="D9" s="12">
        <v>40</v>
      </c>
      <c r="E9" s="13" t="s">
        <v>12</v>
      </c>
      <c r="F9" s="14"/>
      <c r="G9" s="14">
        <f t="shared" si="0"/>
        <v>0</v>
      </c>
      <c r="H9" s="15">
        <f t="shared" si="1"/>
        <v>0</v>
      </c>
    </row>
    <row r="10" spans="1:13" ht="13.5" customHeight="1">
      <c r="A10" s="10" t="s">
        <v>15</v>
      </c>
      <c r="B10" s="11">
        <v>91170</v>
      </c>
      <c r="C10" t="s">
        <v>16</v>
      </c>
      <c r="D10" s="12">
        <v>842</v>
      </c>
      <c r="E10" s="13" t="s">
        <v>17</v>
      </c>
      <c r="F10" s="14"/>
      <c r="G10" s="14">
        <f t="shared" si="0"/>
        <v>0</v>
      </c>
      <c r="H10" s="15">
        <f t="shared" si="1"/>
        <v>0</v>
      </c>
    </row>
    <row r="11" spans="1:13" ht="13.5" customHeight="1">
      <c r="A11" s="10" t="s">
        <v>18</v>
      </c>
      <c r="B11" s="11">
        <v>39252</v>
      </c>
      <c r="C11" t="s">
        <v>19</v>
      </c>
      <c r="D11" s="12">
        <f>D10*2</f>
        <v>1684</v>
      </c>
      <c r="E11" s="13" t="s">
        <v>17</v>
      </c>
      <c r="F11" s="14"/>
      <c r="G11" s="14">
        <f t="shared" si="0"/>
        <v>0</v>
      </c>
      <c r="H11" s="15">
        <f t="shared" si="1"/>
        <v>0</v>
      </c>
    </row>
    <row r="12" spans="1:13" ht="13.5" customHeight="1">
      <c r="A12" s="10" t="s">
        <v>20</v>
      </c>
      <c r="B12" s="11" t="s">
        <v>21</v>
      </c>
      <c r="C12" t="s">
        <v>22</v>
      </c>
      <c r="D12" s="12">
        <v>842</v>
      </c>
      <c r="E12" s="13" t="s">
        <v>17</v>
      </c>
      <c r="F12" s="14"/>
      <c r="G12" s="14">
        <f t="shared" si="0"/>
        <v>0</v>
      </c>
      <c r="H12" s="15">
        <f t="shared" si="1"/>
        <v>0</v>
      </c>
      <c r="I12" s="76"/>
      <c r="J12" s="76"/>
      <c r="K12" s="76"/>
      <c r="L12" s="76"/>
      <c r="M12" s="76"/>
    </row>
    <row r="13" spans="1:13" ht="13.5" customHeight="1">
      <c r="A13" s="10" t="s">
        <v>23</v>
      </c>
      <c r="B13" s="11" t="s">
        <v>21</v>
      </c>
      <c r="C13" t="s">
        <v>24</v>
      </c>
      <c r="D13" s="12">
        <v>11</v>
      </c>
      <c r="E13" s="13" t="s">
        <v>25</v>
      </c>
      <c r="F13" s="14"/>
      <c r="G13" s="14">
        <f t="shared" si="0"/>
        <v>0</v>
      </c>
      <c r="H13" s="15">
        <f t="shared" si="1"/>
        <v>0</v>
      </c>
      <c r="I13" s="76"/>
      <c r="J13" s="77"/>
      <c r="K13" s="77"/>
      <c r="L13" s="77"/>
      <c r="M13" s="77"/>
    </row>
    <row r="14" spans="1:13" ht="13.5" customHeight="1">
      <c r="A14" s="10" t="s">
        <v>26</v>
      </c>
      <c r="B14" s="11" t="s">
        <v>21</v>
      </c>
      <c r="C14" t="s">
        <v>27</v>
      </c>
      <c r="D14" s="12">
        <f>57+77</f>
        <v>134</v>
      </c>
      <c r="E14" s="13" t="s">
        <v>25</v>
      </c>
      <c r="F14" s="14"/>
      <c r="G14" s="14">
        <f t="shared" si="0"/>
        <v>0</v>
      </c>
      <c r="H14" s="15">
        <f t="shared" si="1"/>
        <v>0</v>
      </c>
      <c r="I14" s="76"/>
      <c r="J14" s="77"/>
      <c r="K14" s="77"/>
      <c r="L14" s="77"/>
      <c r="M14" s="77"/>
    </row>
    <row r="15" spans="1:13" ht="13.5" customHeight="1">
      <c r="A15" s="10" t="s">
        <v>28</v>
      </c>
      <c r="B15" s="11" t="s">
        <v>21</v>
      </c>
      <c r="C15" t="s">
        <v>29</v>
      </c>
      <c r="D15" s="12">
        <v>11</v>
      </c>
      <c r="E15" s="13" t="s">
        <v>25</v>
      </c>
      <c r="F15" s="14"/>
      <c r="G15" s="14">
        <f t="shared" si="0"/>
        <v>0</v>
      </c>
      <c r="H15" s="15">
        <f t="shared" si="1"/>
        <v>0</v>
      </c>
      <c r="I15" s="76"/>
      <c r="J15" s="76"/>
      <c r="K15" s="76"/>
      <c r="L15" s="76"/>
      <c r="M15" s="76"/>
    </row>
    <row r="16" spans="1:13" ht="13.5" customHeight="1">
      <c r="A16" s="10" t="s">
        <v>30</v>
      </c>
      <c r="B16" s="11" t="s">
        <v>21</v>
      </c>
      <c r="C16" t="s">
        <v>31</v>
      </c>
      <c r="D16" s="12">
        <v>1</v>
      </c>
      <c r="E16" s="13" t="s">
        <v>25</v>
      </c>
      <c r="F16" s="14"/>
      <c r="G16" s="14">
        <f t="shared" si="0"/>
        <v>0</v>
      </c>
      <c r="H16" s="15">
        <f t="shared" si="1"/>
        <v>0</v>
      </c>
      <c r="I16" s="76"/>
      <c r="J16" s="76"/>
      <c r="K16" s="76"/>
      <c r="L16" s="76"/>
      <c r="M16" s="76"/>
    </row>
    <row r="17" spans="1:8" ht="13.5" customHeight="1">
      <c r="A17" s="10"/>
      <c r="B17" s="11"/>
      <c r="C17" s="16" t="s">
        <v>32</v>
      </c>
      <c r="D17" s="12"/>
      <c r="E17" s="13"/>
      <c r="F17" s="14"/>
      <c r="G17" s="17">
        <f t="shared" ref="G17:H17" si="2">SUM(G8:G16)</f>
        <v>0</v>
      </c>
      <c r="H17" s="18">
        <f t="shared" si="2"/>
        <v>0</v>
      </c>
    </row>
    <row r="18" spans="1:8" ht="13.5" customHeight="1">
      <c r="A18" s="47"/>
      <c r="B18" s="48"/>
      <c r="C18" s="48"/>
      <c r="D18" s="48"/>
      <c r="E18" s="48"/>
      <c r="F18" s="48"/>
      <c r="G18" s="48"/>
      <c r="H18" s="49"/>
    </row>
    <row r="19" spans="1:8" ht="13.5" customHeight="1">
      <c r="A19" s="3">
        <v>2</v>
      </c>
      <c r="B19" s="4"/>
      <c r="C19" s="5" t="s">
        <v>33</v>
      </c>
      <c r="D19" s="6"/>
      <c r="E19" s="7"/>
      <c r="F19" s="8"/>
      <c r="G19" s="8"/>
      <c r="H19" s="9"/>
    </row>
    <row r="20" spans="1:8" ht="13.5" customHeight="1">
      <c r="A20" s="10" t="s">
        <v>34</v>
      </c>
      <c r="B20" s="11">
        <v>101908</v>
      </c>
      <c r="C20" t="s">
        <v>35</v>
      </c>
      <c r="D20" s="12">
        <v>38</v>
      </c>
      <c r="E20" s="13" t="s">
        <v>25</v>
      </c>
      <c r="F20" s="14"/>
      <c r="G20" s="14">
        <f t="shared" ref="G20:G22" si="3">F20*D20</f>
        <v>0</v>
      </c>
      <c r="H20" s="15">
        <f t="shared" ref="H20:H22" si="4">G20*(1+($H$5))</f>
        <v>0</v>
      </c>
    </row>
    <row r="21" spans="1:8" ht="13.5" customHeight="1">
      <c r="A21" s="10" t="s">
        <v>36</v>
      </c>
      <c r="B21" s="11">
        <v>37558</v>
      </c>
      <c r="C21" t="s">
        <v>37</v>
      </c>
      <c r="D21" s="12">
        <v>100</v>
      </c>
      <c r="E21" s="13" t="s">
        <v>25</v>
      </c>
      <c r="F21" s="14"/>
      <c r="G21" s="14">
        <f t="shared" si="3"/>
        <v>0</v>
      </c>
      <c r="H21" s="15">
        <f t="shared" si="4"/>
        <v>0</v>
      </c>
    </row>
    <row r="22" spans="1:8" ht="13.5" customHeight="1">
      <c r="A22" s="10" t="s">
        <v>38</v>
      </c>
      <c r="B22" s="11">
        <v>37556</v>
      </c>
      <c r="C22" t="s">
        <v>39</v>
      </c>
      <c r="D22" s="12">
        <f>D20+D13</f>
        <v>49</v>
      </c>
      <c r="E22" s="13" t="s">
        <v>25</v>
      </c>
      <c r="F22" s="14"/>
      <c r="G22" s="14">
        <f t="shared" si="3"/>
        <v>0</v>
      </c>
      <c r="H22" s="15">
        <f t="shared" si="4"/>
        <v>0</v>
      </c>
    </row>
    <row r="23" spans="1:8" ht="13.5" customHeight="1">
      <c r="A23" s="10"/>
      <c r="B23" s="11"/>
      <c r="C23" s="16" t="s">
        <v>32</v>
      </c>
      <c r="D23" s="19"/>
      <c r="E23" s="20"/>
      <c r="F23" s="21"/>
      <c r="G23" s="17">
        <f t="shared" ref="G23:H23" si="5">SUM(G20:G22)</f>
        <v>0</v>
      </c>
      <c r="H23" s="18">
        <f t="shared" si="5"/>
        <v>0</v>
      </c>
    </row>
    <row r="24" spans="1:8" ht="13.5" customHeight="1">
      <c r="A24" s="47"/>
      <c r="B24" s="48"/>
      <c r="C24" s="48"/>
      <c r="D24" s="48"/>
      <c r="E24" s="48"/>
      <c r="F24" s="48"/>
      <c r="G24" s="48"/>
      <c r="H24" s="49"/>
    </row>
    <row r="25" spans="1:8" ht="13.5" customHeight="1">
      <c r="A25" s="3">
        <v>3</v>
      </c>
      <c r="B25" s="4"/>
      <c r="C25" s="5" t="s">
        <v>40</v>
      </c>
      <c r="D25" s="6"/>
      <c r="E25" s="7"/>
      <c r="F25" s="8"/>
      <c r="G25" s="8"/>
      <c r="H25" s="9"/>
    </row>
    <row r="26" spans="1:8" ht="13.5" customHeight="1">
      <c r="A26" s="10" t="s">
        <v>41</v>
      </c>
      <c r="B26" s="11">
        <v>104475</v>
      </c>
      <c r="C26" t="s">
        <v>42</v>
      </c>
      <c r="D26" s="12">
        <v>128</v>
      </c>
      <c r="E26" s="13" t="s">
        <v>25</v>
      </c>
      <c r="F26" s="14"/>
      <c r="G26" s="14">
        <f t="shared" ref="G26:G30" si="6">F26*D26</f>
        <v>0</v>
      </c>
      <c r="H26" s="15">
        <f t="shared" ref="H26:H30" si="7">G26*(1+($H$5))</f>
        <v>0</v>
      </c>
    </row>
    <row r="27" spans="1:8" ht="13.5" customHeight="1">
      <c r="A27" s="10" t="s">
        <v>43</v>
      </c>
      <c r="B27" s="11">
        <v>88264</v>
      </c>
      <c r="C27" t="s">
        <v>11</v>
      </c>
      <c r="D27" s="12">
        <v>4</v>
      </c>
      <c r="E27" s="13" t="s">
        <v>12</v>
      </c>
      <c r="F27" s="14"/>
      <c r="G27" s="14">
        <f t="shared" si="6"/>
        <v>0</v>
      </c>
      <c r="H27" s="15">
        <f t="shared" si="7"/>
        <v>0</v>
      </c>
    </row>
    <row r="28" spans="1:8" ht="13.5" customHeight="1">
      <c r="A28" s="10" t="s">
        <v>44</v>
      </c>
      <c r="B28" s="11">
        <v>88247</v>
      </c>
      <c r="C28" t="s">
        <v>14</v>
      </c>
      <c r="D28" s="12">
        <v>4</v>
      </c>
      <c r="E28" s="13" t="s">
        <v>12</v>
      </c>
      <c r="F28" s="14"/>
      <c r="G28" s="14">
        <f t="shared" si="6"/>
        <v>0</v>
      </c>
      <c r="H28" s="15">
        <f t="shared" si="7"/>
        <v>0</v>
      </c>
    </row>
    <row r="29" spans="1:8" ht="13.5" customHeight="1">
      <c r="A29" s="10" t="s">
        <v>45</v>
      </c>
      <c r="B29" s="11">
        <v>97599</v>
      </c>
      <c r="C29" t="s">
        <v>46</v>
      </c>
      <c r="D29" s="12">
        <v>128</v>
      </c>
      <c r="E29" s="13" t="s">
        <v>25</v>
      </c>
      <c r="F29" s="14"/>
      <c r="G29" s="14">
        <f t="shared" si="6"/>
        <v>0</v>
      </c>
      <c r="H29" s="15">
        <f t="shared" si="7"/>
        <v>0</v>
      </c>
    </row>
    <row r="30" spans="1:8" ht="13.5" customHeight="1">
      <c r="A30" s="10" t="s">
        <v>47</v>
      </c>
      <c r="B30" s="11" t="s">
        <v>21</v>
      </c>
      <c r="C30" t="s">
        <v>48</v>
      </c>
      <c r="D30" s="12">
        <v>7</v>
      </c>
      <c r="E30" s="13" t="s">
        <v>25</v>
      </c>
      <c r="F30" s="14"/>
      <c r="G30" s="14">
        <f t="shared" si="6"/>
        <v>0</v>
      </c>
      <c r="H30" s="15">
        <f t="shared" si="7"/>
        <v>0</v>
      </c>
    </row>
    <row r="31" spans="1:8" ht="13.5" customHeight="1">
      <c r="A31" s="10"/>
      <c r="B31" s="11"/>
      <c r="C31" s="16" t="s">
        <v>32</v>
      </c>
      <c r="D31" s="19"/>
      <c r="E31" s="20"/>
      <c r="F31" s="21"/>
      <c r="G31" s="17">
        <f t="shared" ref="G31:H31" si="8">SUM(G26:G30)</f>
        <v>0</v>
      </c>
      <c r="H31" s="18">
        <f t="shared" si="8"/>
        <v>0</v>
      </c>
    </row>
    <row r="32" spans="1:8" ht="13.5" customHeight="1">
      <c r="A32" s="47"/>
      <c r="B32" s="48"/>
      <c r="C32" s="48"/>
      <c r="D32" s="48"/>
      <c r="E32" s="48"/>
      <c r="F32" s="48"/>
      <c r="G32" s="48"/>
      <c r="H32" s="49"/>
    </row>
    <row r="33" spans="1:8" ht="13.5" customHeight="1">
      <c r="A33" s="3">
        <v>4</v>
      </c>
      <c r="B33" s="22"/>
      <c r="C33" s="5" t="s">
        <v>49</v>
      </c>
      <c r="D33" s="23"/>
      <c r="E33" s="24"/>
      <c r="F33" s="25"/>
      <c r="G33" s="25"/>
      <c r="H33" s="26"/>
    </row>
    <row r="34" spans="1:8" ht="13.5" customHeight="1">
      <c r="A34" s="10" t="s">
        <v>50</v>
      </c>
      <c r="B34" s="11"/>
      <c r="C34" t="s">
        <v>51</v>
      </c>
      <c r="D34" s="12"/>
      <c r="E34" s="13"/>
      <c r="F34" s="14"/>
      <c r="G34" s="14"/>
      <c r="H34" s="15"/>
    </row>
    <row r="35" spans="1:8" ht="13.5" customHeight="1">
      <c r="A35" s="10" t="s">
        <v>52</v>
      </c>
      <c r="B35" s="11">
        <v>94990</v>
      </c>
      <c r="C35" s="27" t="s">
        <v>53</v>
      </c>
      <c r="D35" s="12">
        <f>0.77*8</f>
        <v>6.16</v>
      </c>
      <c r="E35" s="13" t="s">
        <v>54</v>
      </c>
      <c r="F35" s="14"/>
      <c r="G35" s="14">
        <f t="shared" ref="G35:G36" si="9">F35*D35</f>
        <v>0</v>
      </c>
      <c r="H35" s="15">
        <f t="shared" ref="H35:H36" si="10">G35*(1+($H$5))</f>
        <v>0</v>
      </c>
    </row>
    <row r="36" spans="1:8" ht="13.5" customHeight="1">
      <c r="A36" s="10" t="s">
        <v>55</v>
      </c>
      <c r="B36" s="11">
        <v>99855</v>
      </c>
      <c r="C36" t="s">
        <v>56</v>
      </c>
      <c r="D36" s="12">
        <f>1.65*2*8</f>
        <v>26.4</v>
      </c>
      <c r="E36" s="13" t="s">
        <v>17</v>
      </c>
      <c r="F36" s="14"/>
      <c r="G36" s="14">
        <f t="shared" si="9"/>
        <v>0</v>
      </c>
      <c r="H36" s="15">
        <f t="shared" si="10"/>
        <v>0</v>
      </c>
    </row>
    <row r="37" spans="1:8" ht="13.5" customHeight="1">
      <c r="A37" s="10" t="s">
        <v>57</v>
      </c>
      <c r="B37" s="11"/>
      <c r="C37" t="s">
        <v>58</v>
      </c>
      <c r="D37" s="12"/>
      <c r="E37" s="12"/>
      <c r="F37" s="12"/>
      <c r="G37" s="14"/>
      <c r="H37" s="15"/>
    </row>
    <row r="38" spans="1:8" ht="13.5" customHeight="1">
      <c r="A38" s="10" t="s">
        <v>59</v>
      </c>
      <c r="B38" s="11">
        <v>99855</v>
      </c>
      <c r="C38" t="s">
        <v>56</v>
      </c>
      <c r="D38" s="12">
        <f>3.5+12+4.2</f>
        <v>19.7</v>
      </c>
      <c r="E38" s="13" t="s">
        <v>17</v>
      </c>
      <c r="F38" s="14"/>
      <c r="G38" s="14">
        <f t="shared" ref="G38:G40" si="11">F38*D38</f>
        <v>0</v>
      </c>
      <c r="H38" s="15">
        <f t="shared" ref="H38:H40" si="12">G38*(1+($H$5))</f>
        <v>0</v>
      </c>
    </row>
    <row r="39" spans="1:8" ht="13.5" customHeight="1">
      <c r="A39" s="10" t="s">
        <v>60</v>
      </c>
      <c r="B39" s="11">
        <v>94990</v>
      </c>
      <c r="C39" s="27" t="s">
        <v>53</v>
      </c>
      <c r="D39" s="12">
        <f>6*4.8*0.1/2</f>
        <v>1.44</v>
      </c>
      <c r="E39" s="13" t="s">
        <v>54</v>
      </c>
      <c r="F39" s="14"/>
      <c r="G39" s="14">
        <f t="shared" si="11"/>
        <v>0</v>
      </c>
      <c r="H39" s="15">
        <f t="shared" si="12"/>
        <v>0</v>
      </c>
    </row>
    <row r="40" spans="1:8" ht="13.5" customHeight="1">
      <c r="A40" s="10" t="s">
        <v>61</v>
      </c>
      <c r="B40" s="11">
        <v>102494</v>
      </c>
      <c r="C40" s="27" t="s">
        <v>62</v>
      </c>
      <c r="D40" s="12">
        <f>6*4.8</f>
        <v>28.799999999999997</v>
      </c>
      <c r="E40" s="13" t="s">
        <v>63</v>
      </c>
      <c r="F40" s="14"/>
      <c r="G40" s="14">
        <f t="shared" si="11"/>
        <v>0</v>
      </c>
      <c r="H40" s="15">
        <f t="shared" si="12"/>
        <v>0</v>
      </c>
    </row>
    <row r="41" spans="1:8" ht="13.5" customHeight="1">
      <c r="A41" s="10" t="s">
        <v>64</v>
      </c>
      <c r="B41" s="11"/>
      <c r="C41" t="s">
        <v>65</v>
      </c>
      <c r="D41" s="12"/>
      <c r="E41" s="13"/>
      <c r="F41" s="14"/>
      <c r="G41" s="14"/>
      <c r="H41" s="15"/>
    </row>
    <row r="42" spans="1:8" ht="13.5" customHeight="1">
      <c r="A42" s="10" t="s">
        <v>66</v>
      </c>
      <c r="B42" s="11">
        <v>99855</v>
      </c>
      <c r="C42" t="s">
        <v>56</v>
      </c>
      <c r="D42" s="12">
        <f>(3.4+2.25+2.25)*2</f>
        <v>15.8</v>
      </c>
      <c r="E42" s="13" t="s">
        <v>17</v>
      </c>
      <c r="F42" s="14"/>
      <c r="G42" s="14">
        <f>F42*D42</f>
        <v>0</v>
      </c>
      <c r="H42" s="15">
        <f>G42*(1+($H$5))</f>
        <v>0</v>
      </c>
    </row>
    <row r="43" spans="1:8" ht="13.5" customHeight="1">
      <c r="A43" s="10" t="s">
        <v>67</v>
      </c>
      <c r="B43" s="11"/>
      <c r="C43" t="s">
        <v>68</v>
      </c>
      <c r="D43" s="12"/>
      <c r="E43" s="13"/>
      <c r="F43" s="14"/>
      <c r="G43" s="14"/>
      <c r="H43" s="15"/>
    </row>
    <row r="44" spans="1:8" ht="13.5" customHeight="1">
      <c r="A44" s="10" t="s">
        <v>69</v>
      </c>
      <c r="B44" s="11">
        <v>99855</v>
      </c>
      <c r="C44" t="s">
        <v>56</v>
      </c>
      <c r="D44" s="12">
        <v>70.55</v>
      </c>
      <c r="E44" s="13" t="s">
        <v>17</v>
      </c>
      <c r="F44" s="14"/>
      <c r="G44" s="14">
        <f>F44*D44</f>
        <v>0</v>
      </c>
      <c r="H44" s="15">
        <f>G44*(1+($H$5))</f>
        <v>0</v>
      </c>
    </row>
    <row r="45" spans="1:8" ht="13.5" customHeight="1">
      <c r="A45" s="10" t="s">
        <v>70</v>
      </c>
      <c r="B45" s="11"/>
      <c r="C45" t="s">
        <v>71</v>
      </c>
      <c r="D45" s="12"/>
      <c r="E45" s="13"/>
      <c r="F45" s="14"/>
      <c r="G45" s="14"/>
      <c r="H45" s="15"/>
    </row>
    <row r="46" spans="1:8" ht="13.5" customHeight="1">
      <c r="A46" s="10" t="s">
        <v>72</v>
      </c>
      <c r="B46" s="11">
        <v>39621</v>
      </c>
      <c r="C46" t="s">
        <v>73</v>
      </c>
      <c r="D46" s="12">
        <v>11</v>
      </c>
      <c r="E46" s="13" t="s">
        <v>25</v>
      </c>
      <c r="F46" s="14"/>
      <c r="G46" s="14">
        <f t="shared" ref="G46:G47" si="13">F46*D46</f>
        <v>0</v>
      </c>
      <c r="H46" s="15">
        <f t="shared" ref="H46:H47" si="14">G46*(1+($H$5))</f>
        <v>0</v>
      </c>
    </row>
    <row r="47" spans="1:8" ht="13.5" customHeight="1">
      <c r="A47" s="10" t="s">
        <v>74</v>
      </c>
      <c r="B47" s="11">
        <v>88315</v>
      </c>
      <c r="C47" t="s">
        <v>75</v>
      </c>
      <c r="D47" s="12">
        <v>16</v>
      </c>
      <c r="E47" s="13" t="s">
        <v>12</v>
      </c>
      <c r="F47" s="14"/>
      <c r="G47" s="14">
        <f t="shared" si="13"/>
        <v>0</v>
      </c>
      <c r="H47" s="15">
        <f t="shared" si="14"/>
        <v>0</v>
      </c>
    </row>
    <row r="48" spans="1:8" ht="13.5" customHeight="1">
      <c r="A48" s="10" t="s">
        <v>76</v>
      </c>
      <c r="B48" s="11"/>
      <c r="C48" t="s">
        <v>77</v>
      </c>
      <c r="D48" s="12"/>
      <c r="E48" s="13"/>
      <c r="F48" s="14"/>
      <c r="G48" s="14"/>
      <c r="H48" s="15"/>
    </row>
    <row r="49" spans="1:8" ht="13.5" customHeight="1">
      <c r="A49" s="10" t="s">
        <v>78</v>
      </c>
      <c r="B49" s="11">
        <v>97644</v>
      </c>
      <c r="C49" t="s">
        <v>79</v>
      </c>
      <c r="D49" s="12">
        <f>8*1.9*2.1</f>
        <v>31.919999999999998</v>
      </c>
      <c r="E49" s="13" t="s">
        <v>63</v>
      </c>
      <c r="F49" s="14"/>
      <c r="G49" s="14">
        <f>F49*D49</f>
        <v>0</v>
      </c>
      <c r="H49" s="15">
        <f>G49*(1+($H$5))</f>
        <v>0</v>
      </c>
    </row>
    <row r="50" spans="1:8" ht="13.5" customHeight="1">
      <c r="A50" s="10"/>
      <c r="B50" s="11"/>
      <c r="C50" s="16" t="s">
        <v>32</v>
      </c>
      <c r="D50" s="12"/>
      <c r="E50" s="13"/>
      <c r="F50" s="14"/>
      <c r="G50" s="28">
        <f t="shared" ref="G50:H50" si="15">SUM(G35:G49)</f>
        <v>0</v>
      </c>
      <c r="H50" s="29">
        <f t="shared" si="15"/>
        <v>0</v>
      </c>
    </row>
    <row r="51" spans="1:8" ht="13.5" customHeight="1">
      <c r="A51" s="47"/>
      <c r="B51" s="48"/>
      <c r="C51" s="48"/>
      <c r="D51" s="48"/>
      <c r="E51" s="48"/>
      <c r="F51" s="48"/>
      <c r="G51" s="48"/>
      <c r="H51" s="49"/>
    </row>
    <row r="52" spans="1:8" ht="13.5" customHeight="1">
      <c r="A52" s="3">
        <v>5</v>
      </c>
      <c r="B52" s="4"/>
      <c r="C52" s="5" t="s">
        <v>80</v>
      </c>
      <c r="D52" s="23"/>
      <c r="E52" s="24"/>
      <c r="F52" s="24"/>
      <c r="G52" s="24"/>
      <c r="H52" s="30"/>
    </row>
    <row r="53" spans="1:8" ht="13.5" customHeight="1">
      <c r="A53" s="10" t="s">
        <v>81</v>
      </c>
      <c r="B53" s="11" t="s">
        <v>21</v>
      </c>
      <c r="C53" t="s">
        <v>82</v>
      </c>
      <c r="D53" s="12">
        <v>1</v>
      </c>
      <c r="E53" s="13" t="s">
        <v>25</v>
      </c>
      <c r="F53" s="14"/>
      <c r="G53" s="14">
        <f>F53*D53</f>
        <v>0</v>
      </c>
      <c r="H53" s="15">
        <f>G53*(1+($H$5))</f>
        <v>0</v>
      </c>
    </row>
    <row r="54" spans="1:8" ht="13.5" customHeight="1">
      <c r="A54" s="10"/>
      <c r="B54" s="11"/>
      <c r="C54" t="s">
        <v>32</v>
      </c>
      <c r="D54" s="12"/>
      <c r="E54" s="13"/>
      <c r="F54" s="14"/>
      <c r="G54" s="15">
        <f t="shared" ref="G54:H54" si="16">G53</f>
        <v>0</v>
      </c>
      <c r="H54" s="15">
        <f t="shared" si="16"/>
        <v>0</v>
      </c>
    </row>
    <row r="55" spans="1:8" ht="13.5" customHeight="1">
      <c r="A55" s="10"/>
      <c r="B55" s="11"/>
      <c r="D55" s="12"/>
      <c r="E55" s="13"/>
      <c r="F55" s="14"/>
      <c r="G55" s="14"/>
      <c r="H55" s="15"/>
    </row>
    <row r="56" spans="1:8" ht="13.5" customHeight="1">
      <c r="A56" s="31"/>
      <c r="B56" s="32"/>
      <c r="C56" s="33" t="s">
        <v>83</v>
      </c>
      <c r="D56" s="34"/>
      <c r="E56" s="34"/>
      <c r="F56" s="34"/>
      <c r="G56" s="35">
        <f>G50+G31+G23+G17</f>
        <v>0</v>
      </c>
      <c r="H56" s="36">
        <f>H50+H31+H23+H17+H54</f>
        <v>0</v>
      </c>
    </row>
    <row r="57" spans="1:8" ht="13.5" customHeight="1">
      <c r="A57" s="11"/>
      <c r="B57" s="11"/>
      <c r="E57" s="11"/>
      <c r="F57" s="14"/>
      <c r="G57" s="14"/>
      <c r="H57" s="14"/>
    </row>
    <row r="58" spans="1:8" ht="13.5" customHeight="1">
      <c r="A58" s="11"/>
      <c r="B58" s="11"/>
      <c r="E58" s="11"/>
      <c r="F58" s="14"/>
      <c r="G58" s="14"/>
      <c r="H58" s="14"/>
    </row>
    <row r="59" spans="1:8" ht="13.5" customHeight="1">
      <c r="A59" s="11"/>
      <c r="B59" s="11"/>
      <c r="E59" s="11"/>
      <c r="F59" s="14"/>
      <c r="G59" s="14"/>
      <c r="H59" s="14"/>
    </row>
    <row r="60" spans="1:8" ht="13.5" customHeight="1">
      <c r="A60" s="11"/>
      <c r="B60" s="11"/>
      <c r="E60" s="11"/>
      <c r="F60" s="14"/>
      <c r="G60" s="14"/>
      <c r="H60" s="14"/>
    </row>
    <row r="61" spans="1:8" ht="13.5" customHeight="1">
      <c r="A61" s="11"/>
      <c r="B61" s="11"/>
      <c r="E61" s="11"/>
      <c r="F61" s="14"/>
      <c r="G61" s="14"/>
      <c r="H61" s="14"/>
    </row>
    <row r="62" spans="1:8" ht="13.5" customHeight="1">
      <c r="A62" s="11"/>
      <c r="B62" s="11"/>
      <c r="E62" s="11"/>
      <c r="F62" s="14"/>
      <c r="G62" s="14"/>
      <c r="H62" s="14"/>
    </row>
    <row r="63" spans="1:8" ht="13.5" customHeight="1">
      <c r="A63" s="11"/>
      <c r="B63" s="11"/>
      <c r="E63" s="11"/>
      <c r="F63" s="14"/>
      <c r="G63" s="14"/>
      <c r="H63" s="14"/>
    </row>
    <row r="64" spans="1:8" ht="13.5" customHeight="1">
      <c r="A64" s="11"/>
      <c r="B64" s="11"/>
      <c r="E64" s="11"/>
      <c r="F64" s="14"/>
      <c r="G64" s="14"/>
      <c r="H64" s="14"/>
    </row>
    <row r="65" spans="1:8" ht="13.5" customHeight="1">
      <c r="A65" s="11"/>
      <c r="B65" s="11"/>
      <c r="E65" s="11"/>
      <c r="F65" s="14"/>
      <c r="G65" s="14"/>
      <c r="H65" s="14"/>
    </row>
    <row r="66" spans="1:8" ht="13.5" customHeight="1">
      <c r="A66" s="11"/>
      <c r="B66" s="11"/>
      <c r="E66" s="11"/>
      <c r="F66" s="14"/>
      <c r="G66" s="14"/>
      <c r="H66" s="14"/>
    </row>
    <row r="67" spans="1:8" ht="13.5" customHeight="1">
      <c r="A67" s="11"/>
      <c r="B67" s="11"/>
      <c r="E67" s="11"/>
      <c r="F67" s="14"/>
      <c r="G67" s="14"/>
      <c r="H67" s="14"/>
    </row>
    <row r="68" spans="1:8" ht="13.5" customHeight="1">
      <c r="A68" s="11"/>
      <c r="B68" s="11"/>
      <c r="E68" s="11"/>
      <c r="F68" s="14"/>
      <c r="G68" s="14"/>
      <c r="H68" s="14"/>
    </row>
    <row r="69" spans="1:8" ht="13.5" customHeight="1">
      <c r="A69" s="11"/>
      <c r="B69" s="11"/>
      <c r="E69" s="11"/>
      <c r="F69" s="14"/>
      <c r="G69" s="14"/>
      <c r="H69" s="14"/>
    </row>
    <row r="70" spans="1:8" ht="13.5" customHeight="1">
      <c r="A70" s="11"/>
      <c r="B70" s="11"/>
      <c r="E70" s="11"/>
      <c r="F70" s="14"/>
      <c r="G70" s="14"/>
      <c r="H70" s="14"/>
    </row>
    <row r="71" spans="1:8" ht="13.5" customHeight="1">
      <c r="A71" s="11"/>
      <c r="B71" s="11"/>
      <c r="E71" s="11"/>
      <c r="F71" s="14"/>
      <c r="G71" s="14"/>
      <c r="H71" s="14"/>
    </row>
    <row r="72" spans="1:8" ht="13.5" customHeight="1">
      <c r="A72" s="11"/>
      <c r="B72" s="11"/>
      <c r="E72" s="11"/>
      <c r="F72" s="14"/>
      <c r="G72" s="14"/>
      <c r="H72" s="14"/>
    </row>
    <row r="73" spans="1:8" ht="13.5" customHeight="1">
      <c r="A73" s="11"/>
      <c r="B73" s="11"/>
      <c r="E73" s="11"/>
      <c r="F73" s="14"/>
      <c r="G73" s="14"/>
      <c r="H73" s="14"/>
    </row>
    <row r="74" spans="1:8" ht="13.5" customHeight="1">
      <c r="A74" s="11"/>
      <c r="B74" s="11"/>
      <c r="E74" s="11"/>
      <c r="F74" s="14"/>
      <c r="G74" s="14"/>
      <c r="H74" s="14"/>
    </row>
    <row r="75" spans="1:8" ht="13.5" customHeight="1">
      <c r="A75" s="11"/>
      <c r="B75" s="11"/>
      <c r="E75" s="11"/>
      <c r="F75" s="14"/>
      <c r="G75" s="14"/>
      <c r="H75" s="14"/>
    </row>
    <row r="76" spans="1:8" ht="13.5" customHeight="1">
      <c r="A76" s="11"/>
      <c r="B76" s="11"/>
      <c r="E76" s="11"/>
      <c r="F76" s="14"/>
      <c r="G76" s="14"/>
      <c r="H76" s="14"/>
    </row>
    <row r="77" spans="1:8" ht="13.5" customHeight="1">
      <c r="A77" s="11"/>
      <c r="B77" s="11"/>
      <c r="E77" s="11"/>
      <c r="F77" s="14"/>
      <c r="G77" s="14"/>
      <c r="H77" s="14"/>
    </row>
    <row r="78" spans="1:8" ht="13.5" customHeight="1">
      <c r="A78" s="11"/>
      <c r="B78" s="11"/>
      <c r="E78" s="11"/>
      <c r="F78" s="14"/>
      <c r="G78" s="14"/>
      <c r="H78" s="14"/>
    </row>
    <row r="79" spans="1:8" ht="13.5" customHeight="1">
      <c r="A79" s="11"/>
      <c r="B79" s="11"/>
      <c r="E79" s="11"/>
      <c r="F79" s="14"/>
      <c r="G79" s="14"/>
      <c r="H79" s="14"/>
    </row>
    <row r="80" spans="1:8" ht="13.5" customHeight="1">
      <c r="A80" s="11"/>
      <c r="B80" s="11"/>
      <c r="E80" s="11"/>
      <c r="F80" s="14"/>
      <c r="G80" s="14"/>
      <c r="H80" s="14"/>
    </row>
    <row r="81" spans="1:8" ht="13.5" customHeight="1">
      <c r="A81" s="11"/>
      <c r="B81" s="11"/>
      <c r="E81" s="11"/>
      <c r="F81" s="14"/>
      <c r="G81" s="14"/>
      <c r="H81" s="14"/>
    </row>
    <row r="82" spans="1:8" ht="13.5" customHeight="1">
      <c r="A82" s="11"/>
      <c r="B82" s="11"/>
      <c r="E82" s="11"/>
      <c r="F82" s="14"/>
      <c r="G82" s="14"/>
      <c r="H82" s="14"/>
    </row>
    <row r="83" spans="1:8" ht="13.5" customHeight="1">
      <c r="A83" s="11"/>
      <c r="B83" s="11"/>
      <c r="E83" s="11"/>
      <c r="F83" s="14"/>
      <c r="G83" s="14"/>
      <c r="H83" s="14"/>
    </row>
    <row r="84" spans="1:8" ht="13.5" customHeight="1">
      <c r="A84" s="11"/>
      <c r="B84" s="11"/>
      <c r="E84" s="11"/>
      <c r="F84" s="14"/>
      <c r="G84" s="14"/>
      <c r="H84" s="14"/>
    </row>
    <row r="85" spans="1:8" ht="13.5" customHeight="1">
      <c r="A85" s="11"/>
      <c r="B85" s="11"/>
      <c r="E85" s="11"/>
      <c r="F85" s="14"/>
      <c r="G85" s="14"/>
      <c r="H85" s="14"/>
    </row>
    <row r="86" spans="1:8" ht="13.5" customHeight="1">
      <c r="A86" s="11"/>
      <c r="B86" s="11"/>
      <c r="E86" s="11"/>
      <c r="F86" s="14"/>
      <c r="G86" s="14"/>
      <c r="H86" s="14"/>
    </row>
    <row r="87" spans="1:8" ht="13.5" customHeight="1">
      <c r="A87" s="11"/>
      <c r="B87" s="11"/>
      <c r="E87" s="11"/>
      <c r="F87" s="14"/>
      <c r="G87" s="14"/>
      <c r="H87" s="14"/>
    </row>
    <row r="88" spans="1:8" ht="13.5" customHeight="1">
      <c r="A88" s="11"/>
      <c r="B88" s="11"/>
      <c r="E88" s="11"/>
      <c r="F88" s="14"/>
      <c r="G88" s="14"/>
      <c r="H88" s="14"/>
    </row>
    <row r="89" spans="1:8" ht="13.5" customHeight="1">
      <c r="A89" s="11"/>
      <c r="B89" s="11"/>
      <c r="E89" s="11"/>
      <c r="F89" s="14"/>
      <c r="G89" s="14"/>
      <c r="H89" s="14"/>
    </row>
    <row r="90" spans="1:8" ht="13.5" customHeight="1">
      <c r="A90" s="11"/>
      <c r="B90" s="11"/>
      <c r="E90" s="11"/>
      <c r="F90" s="14"/>
      <c r="G90" s="14"/>
      <c r="H90" s="14"/>
    </row>
    <row r="91" spans="1:8" ht="13.5" customHeight="1">
      <c r="A91" s="11"/>
      <c r="B91" s="11"/>
      <c r="E91" s="11"/>
      <c r="F91" s="14"/>
      <c r="G91" s="14"/>
      <c r="H91" s="14"/>
    </row>
    <row r="92" spans="1:8" ht="13.5" customHeight="1">
      <c r="A92" s="11"/>
      <c r="B92" s="11"/>
      <c r="E92" s="11"/>
      <c r="F92" s="14"/>
      <c r="G92" s="14"/>
      <c r="H92" s="14"/>
    </row>
    <row r="93" spans="1:8" ht="13.5" customHeight="1">
      <c r="A93" s="11"/>
      <c r="B93" s="11"/>
      <c r="E93" s="11"/>
      <c r="F93" s="14"/>
      <c r="G93" s="14"/>
      <c r="H93" s="14"/>
    </row>
    <row r="94" spans="1:8" ht="13.5" customHeight="1">
      <c r="A94" s="11"/>
      <c r="B94" s="11"/>
      <c r="E94" s="11"/>
      <c r="F94" s="14"/>
      <c r="G94" s="14"/>
      <c r="H94" s="14"/>
    </row>
    <row r="95" spans="1:8" ht="13.5" customHeight="1">
      <c r="A95" s="11"/>
      <c r="B95" s="11"/>
      <c r="E95" s="11"/>
      <c r="F95" s="14"/>
      <c r="G95" s="14"/>
      <c r="H95" s="14"/>
    </row>
    <row r="96" spans="1:8" ht="13.5" customHeight="1">
      <c r="A96" s="11"/>
      <c r="B96" s="11"/>
      <c r="E96" s="11"/>
      <c r="F96" s="14"/>
      <c r="G96" s="14"/>
      <c r="H96" s="14"/>
    </row>
    <row r="97" spans="1:8" ht="13.5" customHeight="1">
      <c r="A97" s="11"/>
      <c r="B97" s="11"/>
      <c r="E97" s="11"/>
      <c r="F97" s="14"/>
      <c r="G97" s="14"/>
      <c r="H97" s="14"/>
    </row>
    <row r="98" spans="1:8" ht="13.5" customHeight="1">
      <c r="A98" s="11"/>
      <c r="B98" s="11"/>
      <c r="E98" s="11"/>
      <c r="F98" s="14"/>
      <c r="G98" s="14"/>
      <c r="H98" s="14"/>
    </row>
    <row r="99" spans="1:8" ht="13.5" customHeight="1">
      <c r="A99" s="11"/>
      <c r="B99" s="11"/>
      <c r="E99" s="11"/>
      <c r="F99" s="14"/>
      <c r="G99" s="14"/>
      <c r="H99" s="14"/>
    </row>
    <row r="100" spans="1:8" ht="13.5" customHeight="1">
      <c r="A100" s="11"/>
      <c r="B100" s="11"/>
      <c r="E100" s="11"/>
      <c r="F100" s="14"/>
      <c r="G100" s="14"/>
      <c r="H100" s="14"/>
    </row>
    <row r="101" spans="1:8" ht="13.5" customHeight="1">
      <c r="A101" s="11"/>
      <c r="B101" s="11"/>
      <c r="E101" s="11"/>
      <c r="F101" s="14"/>
      <c r="G101" s="14"/>
      <c r="H101" s="14"/>
    </row>
    <row r="102" spans="1:8" ht="13.5" customHeight="1">
      <c r="A102" s="11"/>
      <c r="B102" s="11"/>
      <c r="E102" s="11"/>
      <c r="F102" s="14"/>
      <c r="G102" s="14"/>
      <c r="H102" s="14"/>
    </row>
  </sheetData>
  <mergeCells count="16">
    <mergeCell ref="J13:M13"/>
    <mergeCell ref="J14:M14"/>
    <mergeCell ref="C1:F1"/>
    <mergeCell ref="C2:F2"/>
    <mergeCell ref="B5:B6"/>
    <mergeCell ref="C5:C6"/>
    <mergeCell ref="D5:D6"/>
    <mergeCell ref="E5:E6"/>
    <mergeCell ref="A4:H4"/>
    <mergeCell ref="A18:H18"/>
    <mergeCell ref="A24:H24"/>
    <mergeCell ref="A32:H32"/>
    <mergeCell ref="A51:H51"/>
    <mergeCell ref="A5:A6"/>
    <mergeCell ref="F5:F6"/>
    <mergeCell ref="G5:G6"/>
  </mergeCells>
  <pageMargins left="0.7" right="0.7" top="0.75" bottom="0.75" header="0" footer="0"/>
  <pageSetup paperSize="9" scale="7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workbookViewId="0">
      <selection activeCell="B1" sqref="B1:D1"/>
    </sheetView>
  </sheetViews>
  <sheetFormatPr defaultColWidth="14.42578125" defaultRowHeight="15" customHeight="1"/>
  <cols>
    <col min="1" max="1" width="5.42578125" customWidth="1"/>
    <col min="2" max="2" width="105.28515625" customWidth="1"/>
    <col min="3" max="3" width="7.7109375" customWidth="1"/>
    <col min="4" max="4" width="15.7109375" customWidth="1"/>
    <col min="5" max="6" width="8.85546875" customWidth="1"/>
    <col min="7" max="11" width="8.7109375" customWidth="1"/>
  </cols>
  <sheetData>
    <row r="1" spans="1:11" ht="79.5" customHeight="1">
      <c r="A1" s="37"/>
      <c r="B1" s="62"/>
      <c r="C1" s="57"/>
      <c r="D1" s="58"/>
      <c r="E1" s="38"/>
      <c r="F1" s="38"/>
      <c r="G1" s="38"/>
      <c r="H1" s="38"/>
      <c r="I1" s="38"/>
      <c r="J1" s="38"/>
      <c r="K1" s="38"/>
    </row>
    <row r="2" spans="1:11" ht="13.5" customHeight="1">
      <c r="A2" s="56" t="s">
        <v>84</v>
      </c>
      <c r="B2" s="57"/>
      <c r="C2" s="57"/>
      <c r="D2" s="58"/>
      <c r="E2" s="38"/>
      <c r="F2" s="38"/>
      <c r="G2" s="38"/>
      <c r="H2" s="38"/>
      <c r="I2" s="38"/>
      <c r="J2" s="38"/>
      <c r="K2" s="38"/>
    </row>
    <row r="3" spans="1:11" ht="13.5" customHeight="1">
      <c r="A3" s="50" t="s">
        <v>1</v>
      </c>
      <c r="B3" s="55" t="s">
        <v>85</v>
      </c>
      <c r="C3" s="55" t="s">
        <v>5</v>
      </c>
      <c r="D3" s="60" t="s">
        <v>6</v>
      </c>
      <c r="E3" s="38"/>
      <c r="F3" s="38"/>
      <c r="G3" s="38"/>
      <c r="H3" s="38"/>
      <c r="I3" s="38"/>
      <c r="J3" s="38"/>
      <c r="K3" s="38"/>
    </row>
    <row r="4" spans="1:11" ht="13.5" customHeight="1">
      <c r="A4" s="51"/>
      <c r="B4" s="53"/>
      <c r="C4" s="53"/>
      <c r="D4" s="61"/>
      <c r="E4" s="38"/>
      <c r="F4" s="38"/>
      <c r="G4" s="38"/>
      <c r="H4" s="38"/>
      <c r="I4" s="38"/>
      <c r="J4" s="38"/>
      <c r="K4" s="38"/>
    </row>
    <row r="5" spans="1:11" ht="13.5" customHeight="1">
      <c r="A5" s="3">
        <v>1</v>
      </c>
      <c r="B5" s="5" t="s">
        <v>86</v>
      </c>
      <c r="C5" s="7"/>
      <c r="D5" s="9"/>
      <c r="E5" s="38"/>
      <c r="F5" s="38"/>
      <c r="G5" s="38"/>
      <c r="H5" s="38"/>
      <c r="I5" s="38"/>
      <c r="J5" s="38"/>
      <c r="K5" s="38"/>
    </row>
    <row r="6" spans="1:11" ht="13.5" customHeight="1">
      <c r="A6" s="10" t="s">
        <v>10</v>
      </c>
      <c r="B6" t="s">
        <v>87</v>
      </c>
      <c r="C6" s="13" t="s">
        <v>17</v>
      </c>
      <c r="D6" s="15">
        <f>15.04/3</f>
        <v>5.0133333333333328</v>
      </c>
      <c r="E6" s="38"/>
      <c r="F6" s="38"/>
      <c r="G6" s="38"/>
      <c r="H6" s="38"/>
      <c r="I6" s="38"/>
      <c r="J6" s="38"/>
      <c r="K6" s="38"/>
    </row>
    <row r="7" spans="1:11" ht="13.5" customHeight="1">
      <c r="A7" s="10" t="s">
        <v>13</v>
      </c>
      <c r="B7" t="s">
        <v>88</v>
      </c>
      <c r="C7" s="13" t="s">
        <v>17</v>
      </c>
      <c r="D7" s="15">
        <f>28/3</f>
        <v>9.3333333333333339</v>
      </c>
      <c r="E7" s="38"/>
      <c r="F7" s="38"/>
      <c r="G7" s="38"/>
      <c r="H7" s="38"/>
      <c r="I7" s="38"/>
      <c r="J7" s="38"/>
      <c r="K7" s="38"/>
    </row>
    <row r="8" spans="1:11" ht="13.5" customHeight="1">
      <c r="A8" s="10" t="s">
        <v>15</v>
      </c>
      <c r="B8" t="s">
        <v>89</v>
      </c>
      <c r="C8" s="13" t="s">
        <v>17</v>
      </c>
      <c r="D8" s="15">
        <f>36/3</f>
        <v>12</v>
      </c>
      <c r="E8" s="38"/>
      <c r="F8" s="38"/>
      <c r="G8" s="38"/>
      <c r="H8" s="38"/>
      <c r="I8" s="38"/>
      <c r="J8" s="38"/>
      <c r="K8" s="38"/>
    </row>
    <row r="9" spans="1:11" ht="13.5" customHeight="1">
      <c r="A9" s="10"/>
      <c r="B9" s="16" t="s">
        <v>90</v>
      </c>
      <c r="C9" s="13"/>
      <c r="D9" s="15">
        <f>AVERAGE(D6:D8)</f>
        <v>8.7822222222222219</v>
      </c>
      <c r="E9" s="38"/>
      <c r="F9" s="38"/>
      <c r="G9" s="38"/>
      <c r="H9" s="38"/>
      <c r="I9" s="38"/>
      <c r="J9" s="38"/>
      <c r="K9" s="38"/>
    </row>
    <row r="10" spans="1:11" ht="13.5" customHeight="1">
      <c r="A10" s="47"/>
      <c r="B10" s="48"/>
      <c r="C10" s="48"/>
      <c r="D10" s="49"/>
      <c r="E10" s="38"/>
      <c r="F10" s="38"/>
      <c r="G10" s="38"/>
      <c r="H10" s="38"/>
      <c r="I10" s="38"/>
      <c r="J10" s="38"/>
      <c r="K10" s="38"/>
    </row>
    <row r="11" spans="1:11" ht="13.5" customHeight="1">
      <c r="A11" s="3">
        <v>2</v>
      </c>
      <c r="B11" s="5" t="s">
        <v>91</v>
      </c>
      <c r="C11" s="7"/>
      <c r="D11" s="9"/>
      <c r="E11" s="38"/>
      <c r="F11" s="38"/>
      <c r="G11" s="38"/>
      <c r="H11" s="38"/>
      <c r="I11" s="38"/>
      <c r="J11" s="38"/>
      <c r="K11" s="38"/>
    </row>
    <row r="12" spans="1:11" ht="13.5" customHeight="1">
      <c r="A12" s="10" t="s">
        <v>34</v>
      </c>
      <c r="B12" t="s">
        <v>87</v>
      </c>
      <c r="C12" s="13" t="s">
        <v>25</v>
      </c>
      <c r="D12" s="15">
        <v>104.91</v>
      </c>
      <c r="E12" s="38"/>
      <c r="F12" s="38"/>
      <c r="G12" s="38"/>
      <c r="H12" s="38"/>
      <c r="I12" s="38"/>
      <c r="J12" s="38"/>
      <c r="K12" s="38"/>
    </row>
    <row r="13" spans="1:11" ht="13.5" customHeight="1">
      <c r="A13" s="10" t="s">
        <v>36</v>
      </c>
      <c r="B13" t="s">
        <v>88</v>
      </c>
      <c r="C13" s="13" t="s">
        <v>25</v>
      </c>
      <c r="D13" s="15">
        <v>150</v>
      </c>
      <c r="E13" s="38"/>
      <c r="F13" s="38"/>
      <c r="G13" s="38"/>
      <c r="H13" s="38"/>
      <c r="I13" s="38"/>
      <c r="J13" s="38"/>
      <c r="K13" s="38"/>
    </row>
    <row r="14" spans="1:11" ht="13.5" customHeight="1">
      <c r="A14" s="10" t="s">
        <v>38</v>
      </c>
      <c r="B14" t="s">
        <v>89</v>
      </c>
      <c r="C14" s="13" t="s">
        <v>25</v>
      </c>
      <c r="D14" s="15">
        <v>185.37</v>
      </c>
      <c r="E14" s="38"/>
      <c r="F14" s="38"/>
      <c r="G14" s="38"/>
      <c r="H14" s="38"/>
      <c r="I14" s="38"/>
      <c r="J14" s="38"/>
      <c r="K14" s="38"/>
    </row>
    <row r="15" spans="1:11" ht="13.5" customHeight="1">
      <c r="A15" s="10"/>
      <c r="B15" s="16" t="s">
        <v>90</v>
      </c>
      <c r="C15" s="20"/>
      <c r="D15" s="39">
        <f>AVERAGE(D12:D14)</f>
        <v>146.76</v>
      </c>
      <c r="E15" s="38"/>
      <c r="F15" s="38"/>
      <c r="G15" s="38"/>
      <c r="H15" s="38"/>
      <c r="I15" s="38"/>
      <c r="J15" s="38"/>
      <c r="K15" s="38"/>
    </row>
    <row r="16" spans="1:11" ht="13.5" customHeight="1">
      <c r="A16" s="47"/>
      <c r="B16" s="48"/>
      <c r="C16" s="48"/>
      <c r="D16" s="49"/>
      <c r="E16" s="38"/>
      <c r="F16" s="38"/>
      <c r="G16" s="38"/>
      <c r="H16" s="38"/>
      <c r="I16" s="38"/>
      <c r="J16" s="38"/>
      <c r="K16" s="38"/>
    </row>
    <row r="17" spans="1:11" ht="13.5" customHeight="1">
      <c r="A17" s="3">
        <v>3</v>
      </c>
      <c r="B17" s="5" t="s">
        <v>92</v>
      </c>
      <c r="C17" s="7"/>
      <c r="D17" s="9"/>
      <c r="E17" s="38"/>
      <c r="F17" s="38"/>
      <c r="G17" s="38"/>
      <c r="H17" s="38"/>
      <c r="I17" s="38"/>
      <c r="J17" s="38"/>
      <c r="K17" s="38"/>
    </row>
    <row r="18" spans="1:11" ht="13.5" customHeight="1">
      <c r="A18" s="10" t="s">
        <v>41</v>
      </c>
      <c r="B18" t="s">
        <v>87</v>
      </c>
      <c r="C18" s="13" t="s">
        <v>25</v>
      </c>
      <c r="D18" s="15">
        <v>115.7</v>
      </c>
      <c r="E18" s="38"/>
      <c r="F18" s="38"/>
      <c r="G18" s="38"/>
      <c r="H18" s="38"/>
      <c r="I18" s="38"/>
      <c r="J18" s="38"/>
      <c r="K18" s="38"/>
    </row>
    <row r="19" spans="1:11" ht="13.5" customHeight="1">
      <c r="A19" s="10" t="s">
        <v>43</v>
      </c>
      <c r="B19" t="s">
        <v>88</v>
      </c>
      <c r="C19" s="13" t="s">
        <v>25</v>
      </c>
      <c r="D19" s="15">
        <v>170</v>
      </c>
      <c r="E19" s="38"/>
      <c r="F19" s="38"/>
      <c r="G19" s="38"/>
      <c r="H19" s="38"/>
      <c r="I19" s="38"/>
      <c r="J19" s="38"/>
      <c r="K19" s="38"/>
    </row>
    <row r="20" spans="1:11" ht="13.5" customHeight="1">
      <c r="A20" s="10" t="s">
        <v>44</v>
      </c>
      <c r="B20" t="s">
        <v>89</v>
      </c>
      <c r="C20" s="13" t="s">
        <v>25</v>
      </c>
      <c r="D20" s="15">
        <v>198.86</v>
      </c>
      <c r="E20" s="38"/>
      <c r="F20" s="38"/>
      <c r="G20" s="38"/>
      <c r="H20" s="38"/>
      <c r="I20" s="38"/>
      <c r="J20" s="38"/>
      <c r="K20" s="38"/>
    </row>
    <row r="21" spans="1:11" ht="13.5" customHeight="1">
      <c r="A21" s="10"/>
      <c r="B21" s="16" t="s">
        <v>90</v>
      </c>
      <c r="C21" s="20"/>
      <c r="D21" s="39">
        <f>AVERAGE(D18:D20)</f>
        <v>161.52000000000001</v>
      </c>
      <c r="E21" s="38"/>
      <c r="F21" s="38"/>
      <c r="G21" s="38"/>
      <c r="H21" s="38"/>
      <c r="I21" s="38"/>
      <c r="J21" s="38"/>
      <c r="K21" s="38"/>
    </row>
    <row r="22" spans="1:11" ht="13.5" customHeight="1">
      <c r="A22" s="47"/>
      <c r="B22" s="48"/>
      <c r="C22" s="48"/>
      <c r="D22" s="49"/>
      <c r="E22" s="38"/>
      <c r="F22" s="38"/>
      <c r="G22" s="38"/>
      <c r="H22" s="38"/>
      <c r="I22" s="38"/>
      <c r="J22" s="38"/>
      <c r="K22" s="38"/>
    </row>
    <row r="23" spans="1:11" ht="13.5" customHeight="1">
      <c r="A23" s="3">
        <v>4</v>
      </c>
      <c r="B23" s="5" t="s">
        <v>93</v>
      </c>
      <c r="C23" s="24"/>
      <c r="D23" s="26"/>
      <c r="E23" s="38"/>
      <c r="F23" s="38"/>
      <c r="G23" s="38"/>
      <c r="H23" s="38"/>
      <c r="I23" s="38"/>
      <c r="J23" s="38"/>
      <c r="K23" s="38"/>
    </row>
    <row r="24" spans="1:11" ht="13.5" customHeight="1">
      <c r="A24" s="10" t="s">
        <v>50</v>
      </c>
      <c r="B24" t="s">
        <v>87</v>
      </c>
      <c r="C24" s="13" t="s">
        <v>25</v>
      </c>
      <c r="D24" s="15">
        <v>190</v>
      </c>
      <c r="E24" s="38"/>
      <c r="F24" s="38"/>
      <c r="G24" s="38"/>
      <c r="H24" s="38"/>
      <c r="I24" s="38"/>
      <c r="J24" s="38"/>
      <c r="K24" s="38"/>
    </row>
    <row r="25" spans="1:11" ht="13.5" customHeight="1">
      <c r="A25" s="10" t="s">
        <v>57</v>
      </c>
      <c r="B25" t="s">
        <v>88</v>
      </c>
      <c r="C25" s="13" t="s">
        <v>25</v>
      </c>
      <c r="D25" s="15">
        <v>78.25</v>
      </c>
      <c r="E25" s="38"/>
      <c r="F25" s="38"/>
      <c r="G25" s="38"/>
      <c r="H25" s="38"/>
      <c r="I25" s="38"/>
      <c r="J25" s="38"/>
      <c r="K25" s="38"/>
    </row>
    <row r="26" spans="1:11" ht="13.5" customHeight="1">
      <c r="A26" s="10" t="s">
        <v>64</v>
      </c>
      <c r="B26" t="s">
        <v>89</v>
      </c>
      <c r="C26" s="13" t="s">
        <v>25</v>
      </c>
      <c r="D26" s="15">
        <v>78.25</v>
      </c>
      <c r="E26" s="38"/>
      <c r="F26" s="38"/>
      <c r="G26" s="38"/>
      <c r="H26" s="38"/>
      <c r="I26" s="38"/>
      <c r="J26" s="38"/>
      <c r="K26" s="38"/>
    </row>
    <row r="27" spans="1:11" ht="13.5" customHeight="1">
      <c r="A27" s="10"/>
      <c r="B27" s="16" t="s">
        <v>90</v>
      </c>
      <c r="C27" s="13"/>
      <c r="D27" s="15">
        <f>AVERAGE(D24:D26)</f>
        <v>115.5</v>
      </c>
      <c r="E27" s="38"/>
      <c r="F27" s="38"/>
      <c r="G27" s="38"/>
      <c r="H27" s="38"/>
      <c r="I27" s="38"/>
      <c r="J27" s="38"/>
      <c r="K27" s="38"/>
    </row>
    <row r="28" spans="1:11" ht="13.5" customHeight="1">
      <c r="A28" s="59"/>
      <c r="B28" s="48"/>
      <c r="C28" s="48"/>
      <c r="D28" s="49"/>
      <c r="E28" s="38"/>
      <c r="F28" s="38"/>
      <c r="G28" s="38"/>
      <c r="H28" s="38"/>
      <c r="I28" s="38"/>
      <c r="J28" s="38"/>
      <c r="K28" s="38"/>
    </row>
    <row r="29" spans="1:11" ht="13.5" customHeight="1">
      <c r="A29" s="3">
        <v>5</v>
      </c>
      <c r="B29" s="5" t="s">
        <v>94</v>
      </c>
      <c r="C29" s="24"/>
      <c r="D29" s="30"/>
      <c r="E29" s="38"/>
      <c r="F29" s="38"/>
      <c r="G29" s="38"/>
      <c r="H29" s="38"/>
      <c r="I29" s="38"/>
      <c r="J29" s="38"/>
      <c r="K29" s="38"/>
    </row>
    <row r="30" spans="1:11" ht="13.5" customHeight="1">
      <c r="A30" s="10" t="s">
        <v>81</v>
      </c>
      <c r="B30" t="s">
        <v>87</v>
      </c>
      <c r="C30" s="13" t="s">
        <v>25</v>
      </c>
      <c r="D30" s="15">
        <v>1549.35</v>
      </c>
      <c r="E30" s="38"/>
      <c r="F30" s="38"/>
      <c r="G30" s="38"/>
      <c r="H30" s="38"/>
      <c r="I30" s="38"/>
      <c r="J30" s="38"/>
      <c r="K30" s="38"/>
    </row>
    <row r="31" spans="1:11" ht="13.5" customHeight="1">
      <c r="A31" s="10" t="s">
        <v>95</v>
      </c>
      <c r="B31" t="s">
        <v>88</v>
      </c>
      <c r="C31" s="13" t="s">
        <v>25</v>
      </c>
      <c r="D31" s="15">
        <v>1850</v>
      </c>
      <c r="E31" s="38"/>
      <c r="F31" s="38"/>
      <c r="G31" s="38"/>
      <c r="H31" s="38"/>
      <c r="I31" s="38"/>
      <c r="J31" s="38"/>
      <c r="K31" s="38"/>
    </row>
    <row r="32" spans="1:11" ht="13.5" customHeight="1">
      <c r="A32" s="10" t="s">
        <v>96</v>
      </c>
      <c r="B32" t="s">
        <v>89</v>
      </c>
      <c r="C32" s="13" t="s">
        <v>25</v>
      </c>
      <c r="D32" s="15">
        <v>1743.41</v>
      </c>
      <c r="E32" s="38"/>
      <c r="F32" s="38"/>
      <c r="G32" s="38"/>
      <c r="H32" s="38"/>
      <c r="I32" s="38"/>
      <c r="J32" s="38"/>
      <c r="K32" s="38"/>
    </row>
    <row r="33" spans="1:11" ht="13.5" customHeight="1">
      <c r="A33" s="10"/>
      <c r="B33" s="16" t="s">
        <v>90</v>
      </c>
      <c r="C33" s="13"/>
      <c r="D33" s="14">
        <f>AVERAGE(D30:D32)</f>
        <v>1714.2533333333333</v>
      </c>
      <c r="E33" s="38"/>
      <c r="F33" s="38"/>
      <c r="G33" s="38"/>
      <c r="H33" s="38"/>
      <c r="I33" s="38"/>
      <c r="J33" s="38"/>
      <c r="K33" s="38"/>
    </row>
    <row r="34" spans="1:11" ht="13.5" customHeight="1">
      <c r="A34" s="47"/>
      <c r="B34" s="48"/>
      <c r="C34" s="48"/>
      <c r="D34" s="49"/>
      <c r="E34" s="38"/>
      <c r="F34" s="38"/>
      <c r="G34" s="38"/>
      <c r="H34" s="38"/>
      <c r="I34" s="38"/>
      <c r="J34" s="38"/>
      <c r="K34" s="38"/>
    </row>
    <row r="35" spans="1:11" ht="13.5" customHeight="1">
      <c r="A35" s="3">
        <v>6</v>
      </c>
      <c r="B35" s="5" t="s">
        <v>97</v>
      </c>
      <c r="C35" s="24"/>
      <c r="D35" s="30"/>
      <c r="E35" s="38"/>
      <c r="F35" s="38"/>
      <c r="G35" s="38"/>
      <c r="H35" s="38"/>
      <c r="I35" s="38"/>
      <c r="J35" s="38"/>
      <c r="K35" s="38"/>
    </row>
    <row r="36" spans="1:11" ht="13.5" customHeight="1">
      <c r="A36" s="10" t="s">
        <v>98</v>
      </c>
      <c r="B36" t="s">
        <v>87</v>
      </c>
      <c r="C36" s="13" t="s">
        <v>25</v>
      </c>
      <c r="D36" s="15">
        <v>73.5</v>
      </c>
      <c r="E36" s="38"/>
      <c r="F36" s="38"/>
      <c r="G36" s="38"/>
      <c r="H36" s="38"/>
      <c r="I36" s="38"/>
      <c r="J36" s="38"/>
      <c r="K36" s="38"/>
    </row>
    <row r="37" spans="1:11" ht="13.5" customHeight="1">
      <c r="A37" s="10" t="s">
        <v>99</v>
      </c>
      <c r="B37" t="s">
        <v>88</v>
      </c>
      <c r="C37" s="13" t="s">
        <v>25</v>
      </c>
      <c r="D37" s="15">
        <v>135</v>
      </c>
      <c r="E37" s="38"/>
      <c r="F37" s="38"/>
      <c r="G37" s="38"/>
      <c r="H37" s="38"/>
      <c r="I37" s="38"/>
      <c r="J37" s="38"/>
      <c r="K37" s="38"/>
    </row>
    <row r="38" spans="1:11" ht="13.5" customHeight="1">
      <c r="A38" s="10" t="s">
        <v>100</v>
      </c>
      <c r="B38" t="s">
        <v>89</v>
      </c>
      <c r="C38" s="13" t="s">
        <v>25</v>
      </c>
      <c r="D38" s="15">
        <v>39</v>
      </c>
      <c r="E38" s="38"/>
      <c r="F38" s="38"/>
      <c r="G38" s="38"/>
      <c r="H38" s="38"/>
      <c r="I38" s="38"/>
      <c r="J38" s="38"/>
      <c r="K38" s="38"/>
    </row>
    <row r="39" spans="1:11" ht="13.5" customHeight="1">
      <c r="A39" s="10"/>
      <c r="B39" s="16" t="s">
        <v>90</v>
      </c>
      <c r="C39" s="13"/>
      <c r="D39" s="15">
        <f>AVERAGE(D36:D38)</f>
        <v>82.5</v>
      </c>
      <c r="E39" s="38"/>
      <c r="F39" s="38"/>
      <c r="G39" s="38"/>
      <c r="H39" s="38"/>
      <c r="I39" s="38"/>
      <c r="J39" s="38"/>
      <c r="K39" s="38"/>
    </row>
    <row r="40" spans="1:11" ht="13.5" customHeight="1">
      <c r="A40" s="47"/>
      <c r="B40" s="48"/>
      <c r="C40" s="48"/>
      <c r="D40" s="49"/>
      <c r="E40" s="38"/>
      <c r="F40" s="38"/>
      <c r="G40" s="38"/>
      <c r="H40" s="38"/>
      <c r="I40" s="38"/>
      <c r="J40" s="38"/>
      <c r="K40" s="38"/>
    </row>
    <row r="41" spans="1:11" ht="13.5" customHeight="1">
      <c r="A41" s="3">
        <v>7</v>
      </c>
      <c r="B41" s="5" t="s">
        <v>101</v>
      </c>
      <c r="C41" s="24"/>
      <c r="D41" s="30"/>
      <c r="E41" s="38"/>
      <c r="F41" s="38"/>
      <c r="G41" s="38"/>
      <c r="H41" s="38"/>
      <c r="I41" s="38"/>
      <c r="J41" s="38"/>
      <c r="K41" s="38"/>
    </row>
    <row r="42" spans="1:11" ht="13.5" customHeight="1">
      <c r="A42" s="10" t="s">
        <v>102</v>
      </c>
      <c r="B42" t="s">
        <v>103</v>
      </c>
      <c r="C42" s="13" t="s">
        <v>25</v>
      </c>
      <c r="D42" s="15">
        <v>3816</v>
      </c>
      <c r="E42" s="38"/>
      <c r="F42" s="38"/>
      <c r="G42" s="38"/>
      <c r="H42" s="38"/>
      <c r="I42" s="38"/>
      <c r="J42" s="38"/>
      <c r="K42" s="38"/>
    </row>
    <row r="43" spans="1:11" ht="13.5" customHeight="1">
      <c r="A43" s="10" t="s">
        <v>104</v>
      </c>
      <c r="B43" t="s">
        <v>105</v>
      </c>
      <c r="C43" s="13" t="s">
        <v>25</v>
      </c>
      <c r="D43" s="15">
        <v>11120</v>
      </c>
      <c r="E43" s="38"/>
      <c r="F43" s="38"/>
      <c r="G43" s="38"/>
      <c r="H43" s="38"/>
      <c r="I43" s="38"/>
      <c r="J43" s="38"/>
      <c r="K43" s="38"/>
    </row>
    <row r="44" spans="1:11" ht="13.5" customHeight="1">
      <c r="A44" s="10" t="s">
        <v>106</v>
      </c>
      <c r="B44" t="s">
        <v>89</v>
      </c>
      <c r="C44" s="13" t="s">
        <v>25</v>
      </c>
      <c r="D44" s="15">
        <f>4980*3</f>
        <v>14940</v>
      </c>
      <c r="E44" s="38"/>
      <c r="F44" s="38"/>
      <c r="G44" s="38"/>
      <c r="H44" s="38"/>
      <c r="I44" s="38"/>
      <c r="J44" s="38"/>
      <c r="K44" s="38"/>
    </row>
    <row r="45" spans="1:11" ht="13.5" customHeight="1">
      <c r="A45" s="10"/>
      <c r="B45" s="16" t="s">
        <v>90</v>
      </c>
      <c r="C45" s="13"/>
      <c r="D45" s="15">
        <f>AVERAGE(D42:D44)</f>
        <v>9958.6666666666661</v>
      </c>
      <c r="E45" s="38"/>
      <c r="F45" s="38"/>
      <c r="G45" s="38"/>
      <c r="H45" s="38"/>
      <c r="I45" s="38"/>
      <c r="J45" s="38"/>
      <c r="K45" s="38"/>
    </row>
    <row r="46" spans="1:11" ht="13.5" customHeight="1">
      <c r="A46" s="47"/>
      <c r="B46" s="48"/>
      <c r="C46" s="48"/>
      <c r="D46" s="49"/>
      <c r="E46" s="38"/>
      <c r="F46" s="38"/>
      <c r="G46" s="38"/>
      <c r="H46" s="38"/>
      <c r="I46" s="38"/>
      <c r="J46" s="38"/>
      <c r="K46" s="38"/>
    </row>
    <row r="47" spans="1:11" ht="13.5" customHeight="1">
      <c r="A47" s="11"/>
      <c r="C47" s="11"/>
      <c r="D47" s="14"/>
      <c r="E47" s="38"/>
      <c r="F47" s="38"/>
      <c r="G47" s="38"/>
      <c r="H47" s="38"/>
      <c r="I47" s="38"/>
      <c r="J47" s="38"/>
      <c r="K47" s="38"/>
    </row>
    <row r="48" spans="1:11" ht="13.5" customHeight="1">
      <c r="A48" s="11"/>
      <c r="C48" s="11"/>
      <c r="D48" s="14"/>
      <c r="E48" s="38"/>
      <c r="F48" s="38"/>
      <c r="G48" s="38"/>
      <c r="H48" s="38"/>
      <c r="I48" s="38"/>
      <c r="J48" s="38"/>
      <c r="K48" s="38"/>
    </row>
    <row r="49" spans="1:11" ht="13.5" customHeight="1">
      <c r="A49" s="11"/>
      <c r="C49" s="11"/>
      <c r="D49" s="14"/>
      <c r="E49" s="38"/>
      <c r="F49" s="38"/>
      <c r="G49" s="38"/>
      <c r="H49" s="38"/>
      <c r="I49" s="38"/>
      <c r="J49" s="38"/>
      <c r="K49" s="38"/>
    </row>
    <row r="50" spans="1:11" ht="13.5" customHeight="1">
      <c r="A50" s="11"/>
      <c r="C50" s="11"/>
      <c r="D50" s="14"/>
      <c r="E50" s="38"/>
      <c r="F50" s="38"/>
      <c r="G50" s="38"/>
      <c r="H50" s="38"/>
      <c r="I50" s="38"/>
      <c r="J50" s="38"/>
      <c r="K50" s="38"/>
    </row>
    <row r="51" spans="1:11" ht="13.5" customHeight="1">
      <c r="A51" s="11"/>
      <c r="C51" s="11"/>
      <c r="D51" s="14"/>
      <c r="E51" s="38"/>
      <c r="F51" s="38"/>
      <c r="G51" s="38"/>
      <c r="H51" s="38"/>
      <c r="I51" s="38"/>
      <c r="J51" s="38"/>
      <c r="K51" s="38"/>
    </row>
    <row r="52" spans="1:11" ht="13.5" customHeight="1">
      <c r="A52" s="11"/>
      <c r="C52" s="11"/>
      <c r="D52" s="14"/>
      <c r="E52" s="38"/>
      <c r="F52" s="38"/>
      <c r="G52" s="38"/>
      <c r="H52" s="38"/>
      <c r="I52" s="38"/>
      <c r="J52" s="38"/>
      <c r="K52" s="38"/>
    </row>
    <row r="53" spans="1:11" ht="13.5" customHeight="1">
      <c r="A53" s="11"/>
      <c r="C53" s="11"/>
      <c r="D53" s="14"/>
      <c r="E53" s="38"/>
      <c r="F53" s="38"/>
      <c r="G53" s="38"/>
      <c r="H53" s="38"/>
      <c r="I53" s="38"/>
      <c r="J53" s="38"/>
      <c r="K53" s="38"/>
    </row>
    <row r="54" spans="1:11" ht="13.5" customHeight="1">
      <c r="A54" s="11"/>
      <c r="C54" s="11"/>
      <c r="D54" s="14"/>
      <c r="E54" s="38"/>
      <c r="F54" s="38"/>
      <c r="G54" s="38"/>
      <c r="H54" s="38"/>
      <c r="I54" s="38"/>
      <c r="J54" s="38"/>
      <c r="K54" s="38"/>
    </row>
    <row r="55" spans="1:11" ht="13.5" customHeight="1">
      <c r="A55" s="11"/>
      <c r="C55" s="11"/>
      <c r="D55" s="14"/>
      <c r="E55" s="38"/>
      <c r="F55" s="38"/>
      <c r="G55" s="38"/>
      <c r="H55" s="38"/>
      <c r="I55" s="38"/>
      <c r="J55" s="38"/>
      <c r="K55" s="38"/>
    </row>
    <row r="56" spans="1:11" ht="13.5" customHeight="1">
      <c r="A56" s="11"/>
      <c r="C56" s="11"/>
      <c r="D56" s="14"/>
      <c r="E56" s="38"/>
      <c r="F56" s="38"/>
      <c r="G56" s="38"/>
      <c r="H56" s="38"/>
      <c r="I56" s="38"/>
      <c r="J56" s="38"/>
      <c r="K56" s="38"/>
    </row>
    <row r="57" spans="1:11" ht="13.5" customHeight="1">
      <c r="A57" s="11"/>
      <c r="C57" s="11"/>
      <c r="D57" s="14"/>
      <c r="E57" s="38"/>
      <c r="F57" s="38"/>
      <c r="G57" s="38"/>
      <c r="H57" s="38"/>
      <c r="I57" s="38"/>
      <c r="J57" s="38"/>
      <c r="K57" s="38"/>
    </row>
    <row r="58" spans="1:11" ht="13.5" customHeight="1">
      <c r="A58" s="11"/>
      <c r="C58" s="11"/>
      <c r="D58" s="14"/>
      <c r="E58" s="38"/>
      <c r="F58" s="38"/>
      <c r="G58" s="38"/>
      <c r="H58" s="38"/>
      <c r="I58" s="38"/>
      <c r="J58" s="38"/>
      <c r="K58" s="38"/>
    </row>
    <row r="59" spans="1:11" ht="13.5" customHeight="1">
      <c r="A59" s="11"/>
      <c r="C59" s="11"/>
      <c r="D59" s="14"/>
      <c r="E59" s="38"/>
      <c r="F59" s="38"/>
      <c r="G59" s="38"/>
      <c r="H59" s="38"/>
      <c r="I59" s="38"/>
      <c r="J59" s="38"/>
      <c r="K59" s="38"/>
    </row>
    <row r="60" spans="1:11" ht="13.5" customHeight="1">
      <c r="A60" s="11"/>
      <c r="C60" s="11"/>
      <c r="D60" s="14"/>
      <c r="E60" s="38"/>
      <c r="F60" s="38"/>
      <c r="G60" s="38"/>
      <c r="H60" s="38"/>
      <c r="I60" s="38"/>
      <c r="J60" s="38"/>
      <c r="K60" s="38"/>
    </row>
    <row r="61" spans="1:11" ht="13.5" customHeight="1">
      <c r="A61" s="11"/>
      <c r="C61" s="11"/>
      <c r="D61" s="14"/>
      <c r="E61" s="38"/>
      <c r="F61" s="38"/>
      <c r="G61" s="38"/>
      <c r="H61" s="38"/>
      <c r="I61" s="38"/>
      <c r="J61" s="38"/>
      <c r="K61" s="38"/>
    </row>
    <row r="62" spans="1:11" ht="13.5" customHeight="1">
      <c r="A62" s="11"/>
      <c r="C62" s="11"/>
      <c r="D62" s="14"/>
      <c r="E62" s="38"/>
      <c r="F62" s="38"/>
      <c r="G62" s="38"/>
      <c r="H62" s="38"/>
      <c r="I62" s="38"/>
      <c r="J62" s="38"/>
      <c r="K62" s="38"/>
    </row>
    <row r="63" spans="1:11" ht="13.5" customHeight="1">
      <c r="A63" s="11"/>
      <c r="C63" s="11"/>
      <c r="D63" s="14"/>
      <c r="E63" s="38"/>
      <c r="F63" s="38"/>
      <c r="G63" s="38"/>
      <c r="H63" s="38"/>
      <c r="I63" s="38"/>
      <c r="J63" s="38"/>
      <c r="K63" s="38"/>
    </row>
    <row r="64" spans="1:11" ht="13.5" customHeight="1">
      <c r="A64" s="11"/>
      <c r="C64" s="11"/>
      <c r="D64" s="14"/>
      <c r="E64" s="38"/>
      <c r="F64" s="38"/>
      <c r="G64" s="38"/>
      <c r="H64" s="38"/>
      <c r="I64" s="38"/>
      <c r="J64" s="38"/>
      <c r="K64" s="38"/>
    </row>
    <row r="65" spans="1:11" ht="13.5" customHeight="1">
      <c r="A65" s="11"/>
      <c r="C65" s="11"/>
      <c r="D65" s="14"/>
      <c r="E65" s="38"/>
      <c r="F65" s="38"/>
      <c r="G65" s="38"/>
      <c r="H65" s="38"/>
      <c r="I65" s="38"/>
      <c r="J65" s="38"/>
      <c r="K65" s="38"/>
    </row>
    <row r="66" spans="1:11" ht="13.5" customHeight="1">
      <c r="A66" s="11"/>
      <c r="C66" s="11"/>
      <c r="D66" s="14"/>
      <c r="E66" s="38"/>
      <c r="F66" s="38"/>
      <c r="G66" s="38"/>
      <c r="H66" s="38"/>
      <c r="I66" s="38"/>
      <c r="J66" s="38"/>
      <c r="K66" s="38"/>
    </row>
    <row r="67" spans="1:11" ht="13.5" customHeight="1">
      <c r="A67" s="11"/>
      <c r="C67" s="11"/>
      <c r="D67" s="14"/>
      <c r="E67" s="38"/>
      <c r="F67" s="38"/>
      <c r="G67" s="38"/>
      <c r="H67" s="38"/>
      <c r="I67" s="38"/>
      <c r="J67" s="38"/>
      <c r="K67" s="38"/>
    </row>
    <row r="68" spans="1:11" ht="13.5" customHeight="1">
      <c r="A68" s="11"/>
      <c r="C68" s="11"/>
      <c r="D68" s="14"/>
      <c r="E68" s="38"/>
      <c r="F68" s="38"/>
      <c r="G68" s="38"/>
      <c r="H68" s="38"/>
      <c r="I68" s="38"/>
      <c r="J68" s="38"/>
      <c r="K68" s="38"/>
    </row>
    <row r="69" spans="1:11" ht="13.5" customHeight="1">
      <c r="A69" s="11"/>
      <c r="C69" s="11"/>
      <c r="D69" s="14"/>
      <c r="E69" s="38"/>
      <c r="F69" s="38"/>
      <c r="G69" s="38"/>
      <c r="H69" s="38"/>
      <c r="I69" s="38"/>
      <c r="J69" s="38"/>
      <c r="K69" s="38"/>
    </row>
    <row r="70" spans="1:11" ht="13.5" customHeight="1">
      <c r="A70" s="11"/>
      <c r="C70" s="11"/>
      <c r="D70" s="14"/>
      <c r="E70" s="38"/>
      <c r="F70" s="38"/>
      <c r="G70" s="38"/>
      <c r="H70" s="38"/>
      <c r="I70" s="38"/>
      <c r="J70" s="38"/>
      <c r="K70" s="38"/>
    </row>
    <row r="71" spans="1:11" ht="13.5" customHeight="1">
      <c r="A71" s="11"/>
      <c r="C71" s="11"/>
      <c r="D71" s="14"/>
      <c r="E71" s="38"/>
      <c r="F71" s="38"/>
      <c r="G71" s="38"/>
      <c r="H71" s="38"/>
      <c r="I71" s="38"/>
      <c r="J71" s="38"/>
      <c r="K71" s="38"/>
    </row>
    <row r="72" spans="1:11" ht="13.5" customHeight="1">
      <c r="A72" s="11"/>
      <c r="C72" s="11"/>
      <c r="D72" s="14"/>
      <c r="E72" s="38"/>
      <c r="F72" s="38"/>
      <c r="G72" s="38"/>
      <c r="H72" s="38"/>
      <c r="I72" s="38"/>
      <c r="J72" s="38"/>
      <c r="K72" s="38"/>
    </row>
    <row r="73" spans="1:11" ht="13.5" customHeight="1">
      <c r="A73" s="11"/>
      <c r="C73" s="11"/>
      <c r="D73" s="14"/>
      <c r="E73" s="38"/>
      <c r="F73" s="38"/>
      <c r="G73" s="38"/>
      <c r="H73" s="38"/>
      <c r="I73" s="38"/>
      <c r="J73" s="38"/>
      <c r="K73" s="38"/>
    </row>
    <row r="74" spans="1:11" ht="13.5" customHeight="1">
      <c r="A74" s="11"/>
      <c r="C74" s="11"/>
      <c r="D74" s="14"/>
      <c r="E74" s="38"/>
      <c r="F74" s="38"/>
      <c r="G74" s="38"/>
      <c r="H74" s="38"/>
      <c r="I74" s="38"/>
      <c r="J74" s="38"/>
      <c r="K74" s="38"/>
    </row>
    <row r="75" spans="1:11" ht="13.5" customHeight="1">
      <c r="A75" s="11"/>
      <c r="C75" s="11"/>
      <c r="D75" s="14"/>
      <c r="E75" s="38"/>
      <c r="F75" s="38"/>
      <c r="G75" s="38"/>
      <c r="H75" s="38"/>
      <c r="I75" s="38"/>
      <c r="J75" s="38"/>
      <c r="K75" s="38"/>
    </row>
    <row r="76" spans="1:11" ht="13.5" customHeight="1">
      <c r="A76" s="11"/>
      <c r="C76" s="11"/>
      <c r="D76" s="14"/>
      <c r="E76" s="38"/>
      <c r="F76" s="38"/>
      <c r="G76" s="38"/>
      <c r="H76" s="38"/>
      <c r="I76" s="38"/>
      <c r="J76" s="38"/>
      <c r="K76" s="38"/>
    </row>
    <row r="77" spans="1:11" ht="13.5" customHeight="1">
      <c r="A77" s="11"/>
      <c r="C77" s="11"/>
      <c r="D77" s="14"/>
      <c r="E77" s="38"/>
      <c r="F77" s="38"/>
      <c r="G77" s="38"/>
      <c r="H77" s="38"/>
      <c r="I77" s="38"/>
      <c r="J77" s="38"/>
      <c r="K77" s="38"/>
    </row>
    <row r="78" spans="1:11" ht="13.5" customHeight="1">
      <c r="A78" s="11"/>
      <c r="C78" s="11"/>
      <c r="D78" s="14"/>
      <c r="E78" s="38"/>
      <c r="F78" s="38"/>
      <c r="G78" s="38"/>
      <c r="H78" s="38"/>
      <c r="I78" s="38"/>
      <c r="J78" s="38"/>
      <c r="K78" s="38"/>
    </row>
    <row r="79" spans="1:11" ht="13.5" customHeight="1">
      <c r="A79" s="11"/>
      <c r="C79" s="11"/>
      <c r="D79" s="14"/>
      <c r="E79" s="38"/>
      <c r="F79" s="38"/>
      <c r="G79" s="38"/>
      <c r="H79" s="38"/>
      <c r="I79" s="38"/>
      <c r="J79" s="38"/>
      <c r="K79" s="38"/>
    </row>
    <row r="80" spans="1:11" ht="13.5" customHeight="1">
      <c r="A80" s="11"/>
      <c r="C80" s="11"/>
      <c r="D80" s="14"/>
      <c r="E80" s="38"/>
      <c r="F80" s="38"/>
      <c r="G80" s="38"/>
      <c r="H80" s="38"/>
      <c r="I80" s="38"/>
      <c r="J80" s="38"/>
      <c r="K80" s="38"/>
    </row>
    <row r="81" spans="1:11" ht="13.5" customHeight="1">
      <c r="A81" s="11"/>
      <c r="C81" s="11"/>
      <c r="D81" s="14"/>
      <c r="E81" s="38"/>
      <c r="F81" s="38"/>
      <c r="G81" s="38"/>
      <c r="H81" s="38"/>
      <c r="I81" s="38"/>
      <c r="J81" s="38"/>
      <c r="K81" s="38"/>
    </row>
    <row r="82" spans="1:11" ht="13.5" customHeight="1">
      <c r="A82" s="11"/>
      <c r="C82" s="11"/>
      <c r="D82" s="14"/>
      <c r="E82" s="38"/>
      <c r="F82" s="38"/>
      <c r="G82" s="38"/>
      <c r="H82" s="38"/>
      <c r="I82" s="38"/>
      <c r="J82" s="38"/>
      <c r="K82" s="38"/>
    </row>
    <row r="83" spans="1:11" ht="13.5" customHeight="1">
      <c r="A83" s="11"/>
      <c r="C83" s="11"/>
      <c r="D83" s="14"/>
      <c r="E83" s="38"/>
      <c r="F83" s="38"/>
      <c r="G83" s="38"/>
      <c r="H83" s="38"/>
      <c r="I83" s="38"/>
      <c r="J83" s="38"/>
      <c r="K83" s="38"/>
    </row>
    <row r="84" spans="1:11" ht="13.5" customHeight="1">
      <c r="A84" s="11"/>
      <c r="C84" s="11"/>
      <c r="D84" s="14"/>
      <c r="E84" s="38"/>
      <c r="F84" s="38"/>
      <c r="G84" s="38"/>
      <c r="H84" s="38"/>
      <c r="I84" s="38"/>
      <c r="J84" s="38"/>
      <c r="K84" s="38"/>
    </row>
    <row r="85" spans="1:11" ht="13.5" customHeight="1">
      <c r="A85" s="11"/>
      <c r="C85" s="11"/>
      <c r="D85" s="14"/>
      <c r="E85" s="38"/>
      <c r="F85" s="38"/>
      <c r="G85" s="38"/>
      <c r="H85" s="38"/>
      <c r="I85" s="38"/>
      <c r="J85" s="38"/>
      <c r="K85" s="38"/>
    </row>
    <row r="86" spans="1:11" ht="13.5" customHeight="1">
      <c r="A86" s="11"/>
      <c r="C86" s="11"/>
      <c r="D86" s="14"/>
      <c r="E86" s="38"/>
      <c r="F86" s="38"/>
      <c r="G86" s="38"/>
      <c r="H86" s="38"/>
      <c r="I86" s="38"/>
      <c r="J86" s="38"/>
      <c r="K86" s="38"/>
    </row>
    <row r="87" spans="1:11" ht="13.5" customHeight="1">
      <c r="A87" s="11"/>
      <c r="C87" s="11"/>
      <c r="D87" s="14"/>
      <c r="E87" s="38"/>
      <c r="F87" s="38"/>
      <c r="G87" s="38"/>
      <c r="H87" s="38"/>
      <c r="I87" s="38"/>
      <c r="J87" s="38"/>
      <c r="K87" s="38"/>
    </row>
    <row r="88" spans="1:11" ht="13.5" customHeight="1">
      <c r="A88" s="11"/>
      <c r="C88" s="11"/>
      <c r="D88" s="14"/>
      <c r="E88" s="38"/>
      <c r="F88" s="38"/>
      <c r="G88" s="38"/>
      <c r="H88" s="38"/>
      <c r="I88" s="38"/>
      <c r="J88" s="38"/>
      <c r="K88" s="38"/>
    </row>
    <row r="89" spans="1:11" ht="13.5" customHeight="1">
      <c r="A89" s="11"/>
      <c r="C89" s="11"/>
      <c r="D89" s="14"/>
      <c r="E89" s="38"/>
      <c r="F89" s="38"/>
      <c r="G89" s="38"/>
      <c r="H89" s="38"/>
      <c r="I89" s="38"/>
      <c r="J89" s="38"/>
      <c r="K89" s="38"/>
    </row>
    <row r="90" spans="1:11" ht="13.5" customHeight="1">
      <c r="A90" s="11"/>
      <c r="C90" s="11"/>
      <c r="D90" s="14"/>
      <c r="E90" s="38"/>
      <c r="F90" s="38"/>
      <c r="G90" s="38"/>
      <c r="H90" s="38"/>
      <c r="I90" s="38"/>
      <c r="J90" s="38"/>
      <c r="K90" s="38"/>
    </row>
    <row r="91" spans="1:11" ht="13.5" customHeight="1">
      <c r="A91" s="11"/>
      <c r="C91" s="11"/>
      <c r="D91" s="14"/>
      <c r="E91" s="38"/>
      <c r="F91" s="38"/>
      <c r="G91" s="38"/>
      <c r="H91" s="38"/>
      <c r="I91" s="38"/>
      <c r="J91" s="38"/>
      <c r="K91" s="38"/>
    </row>
    <row r="92" spans="1:11" ht="13.5" customHeight="1">
      <c r="A92" s="11"/>
      <c r="C92" s="11"/>
      <c r="D92" s="14"/>
      <c r="E92" s="38"/>
      <c r="F92" s="38"/>
      <c r="G92" s="38"/>
      <c r="H92" s="38"/>
      <c r="I92" s="38"/>
      <c r="J92" s="38"/>
      <c r="K92" s="38"/>
    </row>
    <row r="93" spans="1:11" ht="13.5" customHeight="1">
      <c r="A93" s="11"/>
      <c r="C93" s="11"/>
      <c r="D93" s="14"/>
      <c r="E93" s="38"/>
      <c r="F93" s="38"/>
      <c r="G93" s="38"/>
      <c r="H93" s="38"/>
      <c r="I93" s="38"/>
      <c r="J93" s="38"/>
      <c r="K93" s="38"/>
    </row>
    <row r="94" spans="1:11" ht="13.5" customHeight="1">
      <c r="A94" s="11"/>
      <c r="C94" s="11"/>
      <c r="D94" s="14"/>
      <c r="E94" s="38"/>
      <c r="F94" s="38"/>
      <c r="G94" s="38"/>
      <c r="H94" s="38"/>
      <c r="I94" s="38"/>
      <c r="J94" s="38"/>
      <c r="K94" s="38"/>
    </row>
    <row r="95" spans="1:11" ht="13.5" customHeight="1">
      <c r="A95" s="11"/>
      <c r="C95" s="11"/>
      <c r="D95" s="14"/>
      <c r="E95" s="38"/>
      <c r="F95" s="38"/>
      <c r="G95" s="38"/>
      <c r="H95" s="38"/>
      <c r="I95" s="38"/>
      <c r="J95" s="38"/>
      <c r="K95" s="38"/>
    </row>
    <row r="96" spans="1:11" ht="13.5" customHeight="1">
      <c r="A96" s="11"/>
      <c r="C96" s="11"/>
      <c r="D96" s="14"/>
      <c r="E96" s="38"/>
      <c r="F96" s="38"/>
      <c r="G96" s="38"/>
      <c r="H96" s="38"/>
      <c r="I96" s="38"/>
      <c r="J96" s="38"/>
      <c r="K96" s="38"/>
    </row>
    <row r="97" spans="1:11" ht="13.5" customHeight="1">
      <c r="A97" s="11"/>
      <c r="C97" s="11"/>
      <c r="D97" s="14"/>
      <c r="E97" s="38"/>
      <c r="F97" s="38"/>
      <c r="G97" s="38"/>
      <c r="H97" s="38"/>
      <c r="I97" s="38"/>
      <c r="J97" s="38"/>
      <c r="K97" s="38"/>
    </row>
    <row r="98" spans="1:11" ht="13.5" customHeight="1">
      <c r="A98" s="11"/>
      <c r="C98" s="11"/>
      <c r="D98" s="14"/>
      <c r="E98" s="38"/>
      <c r="F98" s="38"/>
      <c r="G98" s="38"/>
      <c r="H98" s="38"/>
      <c r="I98" s="38"/>
      <c r="J98" s="38"/>
      <c r="K98" s="38"/>
    </row>
    <row r="99" spans="1:11" ht="13.5" customHeight="1">
      <c r="A99" s="11"/>
      <c r="C99" s="11"/>
      <c r="D99" s="14"/>
      <c r="E99" s="38"/>
      <c r="F99" s="38"/>
      <c r="G99" s="38"/>
      <c r="H99" s="38"/>
      <c r="I99" s="38"/>
      <c r="J99" s="38"/>
      <c r="K99" s="38"/>
    </row>
    <row r="100" spans="1:11" ht="13.5" customHeight="1">
      <c r="A100" s="11"/>
      <c r="C100" s="11"/>
      <c r="D100" s="14"/>
      <c r="E100" s="38"/>
      <c r="F100" s="38"/>
      <c r="G100" s="38"/>
      <c r="H100" s="38"/>
      <c r="I100" s="38"/>
      <c r="J100" s="38"/>
      <c r="K100" s="38"/>
    </row>
  </sheetData>
  <mergeCells count="13">
    <mergeCell ref="B1:D1"/>
    <mergeCell ref="A2:D2"/>
    <mergeCell ref="A3:A4"/>
    <mergeCell ref="B3:B4"/>
    <mergeCell ref="C3:C4"/>
    <mergeCell ref="A46:D46"/>
    <mergeCell ref="A40:D40"/>
    <mergeCell ref="A28:D28"/>
    <mergeCell ref="A34:D34"/>
    <mergeCell ref="D3:D4"/>
    <mergeCell ref="A10:D10"/>
    <mergeCell ref="A16:D16"/>
    <mergeCell ref="A22:D22"/>
  </mergeCells>
  <pageMargins left="0.7" right="0.7" top="0.75" bottom="0.75" header="0" footer="0"/>
  <pageSetup paperSize="9" scale="6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"/>
  <sheetViews>
    <sheetView workbookViewId="0">
      <selection activeCell="I21" sqref="I21"/>
    </sheetView>
  </sheetViews>
  <sheetFormatPr defaultColWidth="14.42578125" defaultRowHeight="15" customHeight="1"/>
  <cols>
    <col min="1" max="1" width="6.28515625" customWidth="1"/>
    <col min="2" max="2" width="36.7109375" customWidth="1"/>
    <col min="3" max="3" width="14" customWidth="1"/>
    <col min="4" max="4" width="10.85546875" customWidth="1"/>
    <col min="5" max="5" width="12.85546875" customWidth="1"/>
    <col min="6" max="6" width="10.140625" customWidth="1"/>
    <col min="7" max="7" width="14" customWidth="1"/>
    <col min="8" max="8" width="12.85546875" customWidth="1"/>
    <col min="9" max="11" width="8.7109375" customWidth="1"/>
  </cols>
  <sheetData>
    <row r="1" spans="1:10" ht="14.25" customHeight="1">
      <c r="A1" s="71"/>
      <c r="B1" s="67"/>
      <c r="C1" s="66"/>
      <c r="D1" s="67"/>
      <c r="E1" s="67"/>
      <c r="F1" s="67"/>
      <c r="G1" s="67"/>
      <c r="H1" s="68"/>
      <c r="I1" s="40"/>
      <c r="J1" s="40"/>
    </row>
    <row r="2" spans="1:10" ht="14.25" customHeight="1">
      <c r="A2" s="72"/>
      <c r="B2" s="48"/>
      <c r="C2" s="48"/>
      <c r="D2" s="48"/>
      <c r="E2" s="48"/>
      <c r="F2" s="48"/>
      <c r="G2" s="48"/>
      <c r="H2" s="49"/>
      <c r="I2" s="40"/>
      <c r="J2" s="40"/>
    </row>
    <row r="3" spans="1:10" ht="14.25" customHeight="1">
      <c r="A3" s="72"/>
      <c r="B3" s="48"/>
      <c r="C3" s="48"/>
      <c r="D3" s="48"/>
      <c r="E3" s="48"/>
      <c r="F3" s="48"/>
      <c r="G3" s="48"/>
      <c r="H3" s="49"/>
      <c r="I3" s="40"/>
      <c r="J3" s="40"/>
    </row>
    <row r="4" spans="1:10" ht="14.25" customHeight="1">
      <c r="A4" s="72"/>
      <c r="B4" s="48"/>
      <c r="C4" s="48"/>
      <c r="D4" s="48"/>
      <c r="E4" s="48"/>
      <c r="F4" s="48"/>
      <c r="G4" s="48"/>
      <c r="H4" s="49"/>
      <c r="I4" s="40"/>
      <c r="J4" s="40"/>
    </row>
    <row r="5" spans="1:10" ht="14.25" customHeight="1">
      <c r="A5" s="72"/>
      <c r="B5" s="48"/>
      <c r="C5" s="48"/>
      <c r="D5" s="48"/>
      <c r="E5" s="48"/>
      <c r="F5" s="48"/>
      <c r="G5" s="48"/>
      <c r="H5" s="49"/>
      <c r="I5" s="40"/>
      <c r="J5" s="40"/>
    </row>
    <row r="6" spans="1:10" ht="14.25" customHeight="1">
      <c r="A6" s="73"/>
      <c r="B6" s="69"/>
      <c r="C6" s="69"/>
      <c r="D6" s="69"/>
      <c r="E6" s="69"/>
      <c r="F6" s="69"/>
      <c r="G6" s="69"/>
      <c r="H6" s="70"/>
    </row>
    <row r="7" spans="1:10" ht="14.25" customHeight="1">
      <c r="A7" s="63" t="s">
        <v>107</v>
      </c>
      <c r="B7" s="48"/>
      <c r="C7" s="48"/>
      <c r="D7" s="48"/>
      <c r="E7" s="48"/>
      <c r="F7" s="48"/>
      <c r="G7" s="48"/>
      <c r="H7" s="48"/>
    </row>
    <row r="8" spans="1:10" ht="14.25" customHeight="1">
      <c r="A8" s="41"/>
      <c r="B8" s="42"/>
      <c r="C8" s="64" t="s">
        <v>108</v>
      </c>
      <c r="D8" s="65"/>
      <c r="E8" s="64" t="s">
        <v>109</v>
      </c>
      <c r="F8" s="65"/>
      <c r="G8" s="64" t="s">
        <v>110</v>
      </c>
      <c r="H8" s="65"/>
    </row>
    <row r="9" spans="1:10" ht="14.25" customHeight="1">
      <c r="A9" s="42">
        <f>Orçamento!A7</f>
        <v>1</v>
      </c>
      <c r="B9" s="42" t="str">
        <f>Orçamento!C7</f>
        <v>ALARME E DETECÇÃO DE INCÊNDIO</v>
      </c>
      <c r="C9" s="43">
        <f>Orçamento!H17/2</f>
        <v>0</v>
      </c>
      <c r="D9" s="44" t="e">
        <f t="shared" ref="D9:D14" si="0">C9/G9</f>
        <v>#DIV/0!</v>
      </c>
      <c r="E9" s="43">
        <f>Orçamento!H17/2</f>
        <v>0</v>
      </c>
      <c r="F9" s="44" t="e">
        <f t="shared" ref="F9:F14" si="1">E9/G9</f>
        <v>#DIV/0!</v>
      </c>
      <c r="G9" s="43">
        <f t="shared" ref="G9:G13" si="2">E9+C9</f>
        <v>0</v>
      </c>
      <c r="H9" s="44" t="e">
        <f t="shared" ref="H9:H14" si="3">(E9+C9)/G9</f>
        <v>#DIV/0!</v>
      </c>
    </row>
    <row r="10" spans="1:10" ht="14.25" customHeight="1">
      <c r="A10" s="42">
        <f>Orçamento!A19</f>
        <v>2</v>
      </c>
      <c r="B10" s="42" t="str">
        <f>Orçamento!C19</f>
        <v>EXTINTORES E SINALIZACAO</v>
      </c>
      <c r="C10" s="43">
        <v>0</v>
      </c>
      <c r="D10" s="44" t="e">
        <f t="shared" si="0"/>
        <v>#DIV/0!</v>
      </c>
      <c r="E10" s="43">
        <f>Orçamento!H23</f>
        <v>0</v>
      </c>
      <c r="F10" s="44" t="e">
        <f t="shared" si="1"/>
        <v>#DIV/0!</v>
      </c>
      <c r="G10" s="43">
        <f t="shared" si="2"/>
        <v>0</v>
      </c>
      <c r="H10" s="44" t="e">
        <f t="shared" si="3"/>
        <v>#DIV/0!</v>
      </c>
    </row>
    <row r="11" spans="1:10" ht="14.25" customHeight="1">
      <c r="A11" s="42">
        <f>Orçamento!A25</f>
        <v>3</v>
      </c>
      <c r="B11" s="42" t="str">
        <f>Orçamento!C25</f>
        <v>ILUMINAÇÃO DE EMERGÊNCIA</v>
      </c>
      <c r="C11" s="43">
        <f>Orçamento!H31/2</f>
        <v>0</v>
      </c>
      <c r="D11" s="44" t="e">
        <f t="shared" si="0"/>
        <v>#DIV/0!</v>
      </c>
      <c r="E11" s="43">
        <f>Orçamento!H31/2</f>
        <v>0</v>
      </c>
      <c r="F11" s="44" t="e">
        <f t="shared" si="1"/>
        <v>#DIV/0!</v>
      </c>
      <c r="G11" s="43">
        <f t="shared" si="2"/>
        <v>0</v>
      </c>
      <c r="H11" s="44" t="e">
        <f t="shared" si="3"/>
        <v>#DIV/0!</v>
      </c>
    </row>
    <row r="12" spans="1:10" ht="14.25" customHeight="1">
      <c r="A12" s="42">
        <f>Orçamento!A33</f>
        <v>4</v>
      </c>
      <c r="B12" s="42" t="str">
        <f>Orçamento!C33</f>
        <v>PORTAS, ESCADAS E RAMPAS</v>
      </c>
      <c r="C12" s="43">
        <f>Orçamento!H50</f>
        <v>0</v>
      </c>
      <c r="D12" s="44" t="e">
        <f t="shared" si="0"/>
        <v>#DIV/0!</v>
      </c>
      <c r="E12" s="43">
        <v>0</v>
      </c>
      <c r="F12" s="44" t="e">
        <f t="shared" si="1"/>
        <v>#DIV/0!</v>
      </c>
      <c r="G12" s="43">
        <f t="shared" si="2"/>
        <v>0</v>
      </c>
      <c r="H12" s="44" t="e">
        <f t="shared" si="3"/>
        <v>#DIV/0!</v>
      </c>
    </row>
    <row r="13" spans="1:10" ht="14.25" customHeight="1">
      <c r="A13" s="42">
        <f>Orçamento!A52</f>
        <v>5</v>
      </c>
      <c r="B13" s="42" t="str">
        <f>Orçamento!C52</f>
        <v>PINTURA ANTICHAMA</v>
      </c>
      <c r="C13" s="43">
        <v>0</v>
      </c>
      <c r="D13" s="44" t="e">
        <f t="shared" si="0"/>
        <v>#DIV/0!</v>
      </c>
      <c r="E13" s="43">
        <f>Orçamento!H54</f>
        <v>0</v>
      </c>
      <c r="F13" s="44" t="e">
        <f t="shared" si="1"/>
        <v>#DIV/0!</v>
      </c>
      <c r="G13" s="43">
        <f t="shared" si="2"/>
        <v>0</v>
      </c>
      <c r="H13" s="44" t="e">
        <f t="shared" si="3"/>
        <v>#DIV/0!</v>
      </c>
    </row>
    <row r="14" spans="1:10" ht="14.25" customHeight="1">
      <c r="A14" s="41"/>
      <c r="B14" s="41"/>
      <c r="C14" s="45">
        <f>SUM(C9:C13)</f>
        <v>0</v>
      </c>
      <c r="D14" s="46" t="e">
        <f t="shared" si="0"/>
        <v>#DIV/0!</v>
      </c>
      <c r="E14" s="45">
        <f>SUM(E9:E13)</f>
        <v>0</v>
      </c>
      <c r="F14" s="46" t="e">
        <f t="shared" si="1"/>
        <v>#DIV/0!</v>
      </c>
      <c r="G14" s="45">
        <f>SUM(G9:G13)</f>
        <v>0</v>
      </c>
      <c r="H14" s="46" t="e">
        <f t="shared" si="3"/>
        <v>#DIV/0!</v>
      </c>
    </row>
    <row r="15" spans="1:10" ht="14.25" customHeight="1"/>
    <row r="16" spans="1:10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6">
    <mergeCell ref="A7:H7"/>
    <mergeCell ref="C8:D8"/>
    <mergeCell ref="E8:F8"/>
    <mergeCell ref="G8:H8"/>
    <mergeCell ref="C1:H6"/>
    <mergeCell ref="A1:B6"/>
  </mergeCells>
  <pageMargins left="0.511811024" right="0.511811024" top="0.78740157499999996" bottom="0.78740157499999996" header="0" footer="0"/>
  <pageSetup paperSize="9" scale="11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Orçamento</vt:lpstr>
      <vt:lpstr>Cotações</vt:lpstr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Zamin</dc:creator>
  <cp:lastModifiedBy>Lilian Ramos Martins</cp:lastModifiedBy>
  <cp:lastPrinted>2023-04-06T19:40:52Z</cp:lastPrinted>
  <dcterms:created xsi:type="dcterms:W3CDTF">2015-06-05T18:19:34Z</dcterms:created>
  <dcterms:modified xsi:type="dcterms:W3CDTF">2023-06-01T11:53:00Z</dcterms:modified>
</cp:coreProperties>
</file>