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0-2023 Pavimentação asfáltica, drenagem e sinalização - Rua São Boaventura\Orçamento sem Valores\"/>
    </mc:Choice>
  </mc:AlternateContent>
  <xr:revisionPtr revIDLastSave="0" documentId="13_ncr:1_{41BF7D47-4E4D-406F-8454-2CE4D3F719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TOTAL" sheetId="2" r:id="rId1"/>
    <sheet name="CRONOGRAMA TOTAL" sheetId="10" r:id="rId2"/>
  </sheets>
  <externalReferences>
    <externalReference r:id="rId3"/>
  </externalReferences>
  <definedNames>
    <definedName name="_xlnm.Database">TEXT(Import.DataBase,"mm-aaaa")</definedName>
    <definedName name="Dados.Lista.BDI">[1]DADOS!$T$37:$X$37</definedName>
    <definedName name="Import.DataBase">[1]DADOS!$A$38</definedName>
    <definedName name="PO.CustoUnitario">ROUND('ORÇAMENTO TOTAL'!$T1,15-13*'ORÇAMENTO TOTAL'!$AA$5)</definedName>
    <definedName name="PO.PrecoUnitario">ROUND('ORÇAMENTO TOTAL'!$V1,15-13*'ORÇAMENTO TOTAL'!$AA$9)</definedName>
    <definedName name="PO.Quantidade">ROUND('ORÇAMENTO TOTAL'!$S1,15-13*'ORÇAMENTO TOTAL'!$AA$4)</definedName>
    <definedName name="Referencia.Unidade">IF(ISNUMBER([1]PO!linhaSINAPIxls),INDEX(INDIRECT("'[Referência "&amp;_xlnm.Database&amp;".xls]Banco'!$b:$g"),[1]PO!linhaSINAPIxls,4),"")</definedName>
    <definedName name="SomaAgrup">SUMIF(OFFSET('ORÇAMENTO TOTAL'!$A1,1,0,'ORÇAMENTO TOTAL'!$B1),"S",OFFSET('ORÇAMENTO TOTAL'!A1,1,0,'ORÇAMENTO TOTAL'!$B1))</definedName>
    <definedName name="TipoOrçamento">"BASE"</definedName>
    <definedName name="VTOTAL1">ROUND(PO.Quantidade*PO.PrecoUnitario,15-13*'ORÇAMENTO TOTAL'!$AA$10)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0" l="1"/>
  <c r="A6" i="10"/>
  <c r="B16" i="10" l="1"/>
  <c r="B15" i="10"/>
  <c r="B26" i="10" l="1"/>
  <c r="F43" i="2"/>
  <c r="F38" i="2"/>
  <c r="B27" i="10" l="1"/>
  <c r="B25" i="10"/>
  <c r="B24" i="10"/>
  <c r="B23" i="10"/>
  <c r="B22" i="10"/>
  <c r="B21" i="10"/>
  <c r="B20" i="10"/>
  <c r="B19" i="10"/>
  <c r="B18" i="10"/>
  <c r="B17" i="10"/>
  <c r="B14" i="10"/>
  <c r="B13" i="10"/>
  <c r="A9" i="10"/>
  <c r="A5" i="10"/>
  <c r="A3" i="10"/>
  <c r="M35" i="2" l="1"/>
  <c r="L35" i="2"/>
  <c r="N35" i="2" l="1"/>
  <c r="D18" i="10" s="1"/>
  <c r="J18" i="10" s="1"/>
  <c r="B35" i="10"/>
  <c r="M30" i="2" l="1"/>
  <c r="M54" i="2" l="1"/>
  <c r="M58" i="2"/>
  <c r="M42" i="2"/>
  <c r="M37" i="2"/>
  <c r="M34" i="2" l="1"/>
  <c r="M16" i="2"/>
  <c r="M15" i="2" s="1"/>
  <c r="M56" i="2"/>
  <c r="M12" i="2"/>
  <c r="M65" i="2"/>
  <c r="M62" i="2" s="1"/>
  <c r="L56" i="2"/>
  <c r="N30" i="2"/>
  <c r="L30" i="2"/>
  <c r="N54" i="2"/>
  <c r="L54" i="2"/>
  <c r="N56" i="2" l="1"/>
  <c r="D24" i="10" s="1"/>
  <c r="H24" i="10" s="1"/>
  <c r="D16" i="10"/>
  <c r="N16" i="2"/>
  <c r="D15" i="10" s="1"/>
  <c r="H15" i="10" s="1"/>
  <c r="L16" i="2"/>
  <c r="L15" i="2" s="1"/>
  <c r="N58" i="2"/>
  <c r="D25" i="10" s="1"/>
  <c r="N12" i="2"/>
  <c r="L58" i="2"/>
  <c r="L12" i="2"/>
  <c r="D23" i="10"/>
  <c r="J23" i="10" s="1"/>
  <c r="N37" i="2"/>
  <c r="L37" i="2"/>
  <c r="N42" i="2"/>
  <c r="D20" i="10" s="1"/>
  <c r="J20" i="10" s="1"/>
  <c r="L42" i="2"/>
  <c r="M48" i="2"/>
  <c r="M47" i="2" s="1"/>
  <c r="M70" i="2" s="1"/>
  <c r="N34" i="2" l="1"/>
  <c r="D17" i="10" s="1"/>
  <c r="D13" i="10"/>
  <c r="F13" i="10" s="1"/>
  <c r="F16" i="10"/>
  <c r="H16" i="10"/>
  <c r="H14" i="10" s="1"/>
  <c r="N15" i="2"/>
  <c r="D14" i="10" s="1"/>
  <c r="L65" i="2"/>
  <c r="L62" i="2" s="1"/>
  <c r="N65" i="2"/>
  <c r="H23" i="10"/>
  <c r="N48" i="2"/>
  <c r="D22" i="10" s="1"/>
  <c r="L48" i="2"/>
  <c r="L34" i="2"/>
  <c r="D19" i="10"/>
  <c r="F15" i="10"/>
  <c r="G14" i="10" l="1"/>
  <c r="F14" i="10"/>
  <c r="E14" i="10" s="1"/>
  <c r="L47" i="2"/>
  <c r="L70" i="2" s="1"/>
  <c r="J19" i="10"/>
  <c r="J17" i="10" s="1"/>
  <c r="D27" i="10"/>
  <c r="J27" i="10" s="1"/>
  <c r="N62" i="2"/>
  <c r="H22" i="10"/>
  <c r="J22" i="10"/>
  <c r="I17" i="10" l="1"/>
  <c r="D26" i="10"/>
  <c r="N47" i="2"/>
  <c r="N70" i="2" s="1"/>
  <c r="H18" i="10"/>
  <c r="H20" i="10"/>
  <c r="H19" i="10"/>
  <c r="J26" i="10" l="1"/>
  <c r="D21" i="10"/>
  <c r="D31" i="10" s="1"/>
  <c r="C26" i="10" s="1"/>
  <c r="H17" i="10"/>
  <c r="J24" i="10"/>
  <c r="C13" i="10" l="1"/>
  <c r="C16" i="10"/>
  <c r="H21" i="10"/>
  <c r="G21" i="10" s="1"/>
  <c r="F30" i="10"/>
  <c r="G17" i="10"/>
  <c r="C24" i="10"/>
  <c r="C22" i="10"/>
  <c r="C23" i="10"/>
  <c r="C27" i="10"/>
  <c r="C15" i="10"/>
  <c r="C20" i="10"/>
  <c r="C18" i="10"/>
  <c r="C19" i="10"/>
  <c r="J25" i="10"/>
  <c r="J21" i="10" s="1"/>
  <c r="J30" i="10" s="1"/>
  <c r="C25" i="10"/>
  <c r="H30" i="10" l="1"/>
  <c r="G30" i="10" s="1"/>
  <c r="C14" i="10"/>
  <c r="C21" i="10"/>
  <c r="C17" i="10"/>
  <c r="E30" i="10"/>
  <c r="F31" i="10"/>
  <c r="C31" i="10" l="1"/>
  <c r="I21" i="10"/>
  <c r="I30" i="10"/>
  <c r="H31" i="10"/>
  <c r="E31" i="10"/>
  <c r="G31" i="10" l="1"/>
  <c r="J31" i="10"/>
  <c r="I31" i="10" l="1"/>
</calcChain>
</file>

<file path=xl/sharedStrings.xml><?xml version="1.0" encoding="utf-8"?>
<sst xmlns="http://schemas.openxmlformats.org/spreadsheetml/2006/main" count="286" uniqueCount="165">
  <si>
    <t>TOTAL</t>
  </si>
  <si>
    <t>SINAPI</t>
  </si>
  <si>
    <t>COMPOSIÇÃO</t>
  </si>
  <si>
    <t>TRANSPORTE COM CAMINHÃO BASCULANTE DE 10 M³, EM VIA URBANA PAVIMENTADA, DMT ATÉ 30 KM (UNIDADE: M3XKM). AF_07/2020</t>
  </si>
  <si>
    <t>EXECUÇÃO E COMPACTAÇÃO DE BASE E OU SUB BASE PARA PAVIMENTAÇÃO DE BRITA GRADUADA SIMPLES - EXCLUSIVE CARGA E TRANSPORTE. AF_11/2019</t>
  </si>
  <si>
    <t>M</t>
  </si>
  <si>
    <t>M2</t>
  </si>
  <si>
    <t>M3</t>
  </si>
  <si>
    <t>M3XKM</t>
  </si>
  <si>
    <t>SINALIZAÇÃO VIÁRIA</t>
  </si>
  <si>
    <t>Item</t>
  </si>
  <si>
    <t>Descrição</t>
  </si>
  <si>
    <t>Fonte</t>
  </si>
  <si>
    <t>Código</t>
  </si>
  <si>
    <t>Unidade</t>
  </si>
  <si>
    <t>BDI</t>
  </si>
  <si>
    <t>Preço Unitário</t>
  </si>
  <si>
    <t>1.0</t>
  </si>
  <si>
    <t>1.1</t>
  </si>
  <si>
    <t>1.2</t>
  </si>
  <si>
    <t xml:space="preserve">Quantidade </t>
  </si>
  <si>
    <t>Incidência %</t>
  </si>
  <si>
    <t>Mês 1</t>
  </si>
  <si>
    <t>Mês 2</t>
  </si>
  <si>
    <t>Mês 3</t>
  </si>
  <si>
    <t>%</t>
  </si>
  <si>
    <t>R$</t>
  </si>
  <si>
    <t>Valor em R$</t>
  </si>
  <si>
    <t>Meses</t>
  </si>
  <si>
    <t>TOTAL ACUMULADO</t>
  </si>
  <si>
    <t>SUB-TOTAL</t>
  </si>
  <si>
    <t>CRONOGRAMA GLOBAL DA OBRA (EMPREITADA GLOBAL) - NÃO DESONERADO</t>
  </si>
  <si>
    <t>ORÇAMENTO SINTÉTICO DO VALOR GLOBAL DA OBRA (EMPREITADA GLOBAL) - NÃO DESONERADO</t>
  </si>
  <si>
    <t>PLACA</t>
  </si>
  <si>
    <t>PLACA DE OBRA EM CHAPA DE ACO GALVANIZADO FIXADA EM QUADRO DE MADEIRA SOBRE PONTALETES DE 7,5X7,5CM - FORNECIMENTO E INSTALAÇÃO</t>
  </si>
  <si>
    <t>MOBIL</t>
  </si>
  <si>
    <t>UNID.</t>
  </si>
  <si>
    <t>REM. MF.</t>
  </si>
  <si>
    <t>PINT. LIG.</t>
  </si>
  <si>
    <t>EXECUÇÃO DE PINTURA DE LIGAÇÃO COM EMULSÃO ASFÁLTICA RR-2C. ANP + IMPOSTOS SINAPI</t>
  </si>
  <si>
    <t>EXEC. BINDER</t>
  </si>
  <si>
    <t>EXECUÇÃO DE PAVIMENTO COM APLICAÇÃO DE CONCRETO ASFÁLTICO, CAMADA DE BINDER - EXCLUSIVE CARGA E TRANSPORTE. AF_11/2019. DMT DO CAP = 481km</t>
  </si>
  <si>
    <t>EXEC. CBUQ</t>
  </si>
  <si>
    <t>EXECUÇÃO DE PAVIMENTO COM APLICAÇÃO DE CONCRETO ASFÁLTICO, CAMADA DE ROLAMENTO - EXCLUSIVE CARGA E TRANSPORTE. AF_11/2019. DMT DO CAP = 481km</t>
  </si>
  <si>
    <t>POSTE 1</t>
  </si>
  <si>
    <t>SUPORTE METÁLICO D = 3'', PAREDE 3,35MM, H=3,0M, GALVANIZADO A FOGO</t>
  </si>
  <si>
    <t>UN</t>
  </si>
  <si>
    <t>PLACA DE SINALIZAÇÃO VERTICAL EM AÇO NUM 16 COM PINTURA REFLETIVA</t>
  </si>
  <si>
    <t>PINT. HZ</t>
  </si>
  <si>
    <t>SINALIZACAO HORIZONTAL COM TINTA RETRORREFLETIVA A BASE DE RESINA ACRILICA COM MICROESFERAS DE VIDRO</t>
  </si>
  <si>
    <t>PISO TÁTIL</t>
  </si>
  <si>
    <t>PISO PODOTÁTIL EM PLACAS DE CONCRETO, DIRECIONAL OU ALERTA, ASSENTADO COM ARGAMASSA COLANTE TIPO ACI - FORNECIMENTO E INSTALAÇÃO. AF_05/2020</t>
  </si>
  <si>
    <t>RAMPA PNE</t>
  </si>
  <si>
    <t>RAMPA DE ACESSIBILIDADE (CONCRETO 6,0cm), INCLUSIVE PINTURA E PISO TÁTIL DE ALERTA</t>
  </si>
  <si>
    <t>POSTE 2</t>
  </si>
  <si>
    <t>SUPORTE METÁLICO D = 3'', PAREDE 3,35MM, H=3,5M, GALVANIZADO A FOGO</t>
  </si>
  <si>
    <t>2.1</t>
  </si>
  <si>
    <t>2.2</t>
  </si>
  <si>
    <t>3.1</t>
  </si>
  <si>
    <t>3.2</t>
  </si>
  <si>
    <t>3.3</t>
  </si>
  <si>
    <t>4.1</t>
  </si>
  <si>
    <t>4.2</t>
  </si>
  <si>
    <t>MUNICIPIO DE TRÊS DE MAIO</t>
  </si>
  <si>
    <t>MEIO-FIO E DRENAGEM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</si>
  <si>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</si>
  <si>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</si>
  <si>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95875</t>
  </si>
  <si>
    <t>96396</t>
  </si>
  <si>
    <t>REPERFILAMENTO DA VIA - CAMADA DE BINDER (3CM)</t>
  </si>
  <si>
    <t>93590</t>
  </si>
  <si>
    <t>TRANSPORTE COM CAMINHÃO BASCULANTE DE 10 M³, EM VIA URBANA PAVIMENTADA, ADICIONAL PARA DMT EXCEDENTE A 30 KM (UNIDADE: M3XKM). AF_07/2020</t>
  </si>
  <si>
    <t>REVESTIMENTO ASFÁLICO - CBUQ - CAMADA DE ROLAMENTO (3CM)</t>
  </si>
  <si>
    <t>EXECUÇÃO DE LOMBOFAIXAS</t>
  </si>
  <si>
    <t>SINALIZAÇÃO HORIZONTAL - PINTURAS</t>
  </si>
  <si>
    <t>SINALIZAÇÃO VERTICAL - PLACAS</t>
  </si>
  <si>
    <t>PLACA SINAL</t>
  </si>
  <si>
    <t>Material</t>
  </si>
  <si>
    <t>Mão-de Obra</t>
  </si>
  <si>
    <t>Total</t>
  </si>
  <si>
    <t>Preço Total (com BDI)</t>
  </si>
  <si>
    <t>Preço Unitário (com BDI)</t>
  </si>
  <si>
    <t>2.0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</si>
  <si>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</si>
  <si>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</si>
  <si>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</si>
  <si>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</si>
  <si>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</si>
  <si>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</si>
  <si>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</si>
  <si>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</si>
  <si>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3.0</t>
  </si>
  <si>
    <t>3.1.1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</si>
  <si>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</si>
  <si>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</si>
  <si>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</si>
  <si>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</si>
  <si>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</si>
  <si>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</si>
  <si>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</si>
  <si>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</si>
  <si>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4.0</t>
  </si>
  <si>
    <t>4.1.1</t>
  </si>
  <si>
    <t>4.1.2</t>
  </si>
  <si>
    <t>4.1.3</t>
  </si>
  <si>
    <t>4.1.4</t>
  </si>
  <si>
    <t>4.2.1</t>
  </si>
  <si>
    <t>4.3</t>
  </si>
  <si>
    <t>4.3.1</t>
  </si>
  <si>
    <t>4.4</t>
  </si>
  <si>
    <t>4.4.1</t>
  </si>
  <si>
    <t>4.5</t>
  </si>
  <si>
    <t>4.5.1</t>
  </si>
  <si>
    <t>4.5.2</t>
  </si>
  <si>
    <t>5.0</t>
  </si>
  <si>
    <t>5.1.1</t>
  </si>
  <si>
    <t>DESMOBILIZAÇÃO DOS EQUIPAMENTOS</t>
  </si>
  <si>
    <t>TOTAL DA OBRA</t>
  </si>
  <si>
    <t>MATERIAL</t>
  </si>
  <si>
    <t>MÃO DE OBRA</t>
  </si>
  <si>
    <t>4.6</t>
  </si>
  <si>
    <t>SINALIZAÇÃO VERTICAL - PLACAS DE IDENTIFICAÇÃO DAS RUAS</t>
  </si>
  <si>
    <t>REF. SINAPI:</t>
  </si>
  <si>
    <t>Endereço da obra: RUA SÃO BOAVENTURA (TRECHO ENTRE GALERIA SOBRE LAJ. MORANGUEIRA E RUA SANTO ANTÔNIO) E RUA MATO GROSSO (TRECHO ENTRE RUA SANTO ANTÔNIO E RUA OSVALDO CRUZ) - TRÊS DE MAIO - RS</t>
  </si>
  <si>
    <t>101616</t>
  </si>
  <si>
    <t>PREPARO DE FUNDO DE VALA COM LARGURA MENOR QUE 1,5 M (ACERTO DO SOLO NATURAL). AF_08/2020</t>
  </si>
  <si>
    <t>TUBO DE CONCRETO PARA REDES COLETORAS DE ÁGUAS PLUVIAIS, DIÂMETRO DE 500 MM, JUNTA RÍGIDA, INSTALADO EM LOCAL COM ALTO NÍVEL DE INTERFERÊNCIAS - FORNECIMENTO E ASSENTAMENTO. AF_12/2015</t>
  </si>
  <si>
    <t>TUBO DE CONCRETO PARA REDES COLETORAS DE ÁGUAS PLUVIAIS, DIÂMETRO DE 600 MM, JUNTA RÍGIDA, INSTALADO EM LOCAL COM ALTO NÍVEL DE INTERFERÊNCIAS - FORNECIMENTO E ASSENTAMENTO. AF_12/2015</t>
  </si>
  <si>
    <t>SARJETA</t>
  </si>
  <si>
    <t>LIMPEZA DE SUPERFÍCIE COM JATO DE ALTA PRESSÃO. AF_04/2019</t>
  </si>
  <si>
    <t>LIMPEZA DA PISTA</t>
  </si>
  <si>
    <t>CAIXA COLETORA 1,40X1,40X1,50M COM GRELHA METÁLICA</t>
  </si>
  <si>
    <t>CAIXA COLETORA 1,40X1,40X1,50M COM TAMPA DE CONCRETO</t>
  </si>
  <si>
    <t>CX. 140 1</t>
  </si>
  <si>
    <t>CX. 140 2</t>
  </si>
  <si>
    <t>LIGAÇÃO CX.</t>
  </si>
  <si>
    <t>LIGAÇÃO DE TUBULAÇÃO EM CAIXA COLETORA EXISTENTE</t>
  </si>
  <si>
    <t>REMOÇÃO DE MEIO-FIO DE CONCRETO DANIFICADO, SEM REAPROVEITAMENTO</t>
  </si>
  <si>
    <t>DRENAGEM PLUVIAL, EXECUÇÃO DE PAVIMENTAÇÃO ASFÁLTICA SOBRE CALÇAMENTO E SINALIZAÇÃO.</t>
  </si>
  <si>
    <t>REMOÇÃO E REASSENTAMENTO DE MEIO-FIO E EXECUÇÃO DE SARJETA</t>
  </si>
  <si>
    <t>EXECUÇÃO DE DRENAGEM PLUVIAL NA RUA</t>
  </si>
  <si>
    <t>SERVIÇOS PRELIMINARES E MOBILIZAÇÃO</t>
  </si>
  <si>
    <t>PAVIMENTAÇÃO ASFÁLTICA SOBRE CALÇAMENTO</t>
  </si>
  <si>
    <t>2.1.6</t>
  </si>
  <si>
    <t>2.1.7</t>
  </si>
  <si>
    <t>2.1.8</t>
  </si>
  <si>
    <t>2.1.9</t>
  </si>
  <si>
    <t>2.1.10</t>
  </si>
  <si>
    <t>2.1.11</t>
  </si>
  <si>
    <t>4.1.5</t>
  </si>
  <si>
    <t>4.4.2</t>
  </si>
  <si>
    <t>4.4.3</t>
  </si>
  <si>
    <t xml:space="preserve">MOBILIZAÇÃO OU DESMOBILIZAÇÃO DOS EQUIPAMENTOS, DMT = 33,7 KM, VELOCIDADE MÉDIA 60KM/H </t>
  </si>
  <si>
    <t>TUBO DE CONCRETO PARA REDES COLETORAS DE ÁGUAS PLUVIAIS, DIÂMETRO DE 400 MM, JUNTA RÍGIDA, INSTALADO EM LOCAL COM ALTO NÍVEL DE INTERFERÊNCIAS - FORNECIMENTO E ASSENTAMENTO. AF_12/2015</t>
  </si>
  <si>
    <t>ESCAVAÇÃO MECANIZADA DE VALA COM PROF. ATÉ 1,5 M (MÉDIA MONTANTE E JUSANTE/UMA COMPOSIÇÃO POR TRECHO), RETROESCAV. (0,26 M3), LARG. DE 0,8 M A 1,5 M, EM SOLO DE 1A CATEGORIA, EM LOCAIS COM ALTO NÍVEL DE INTERFERÊNCIA. AF_02/2021</t>
  </si>
  <si>
    <t>EXECUÇÃO E COMPACTAÇÃO DE BASE E OU SUB BASE PARA PAVIMENTAÇÃO DE MACADAME SECO - EXCLUSIVE CARGA E TRANSPORTE. AF_11/2019</t>
  </si>
  <si>
    <t>2.1.12</t>
  </si>
  <si>
    <t>2.1.13</t>
  </si>
  <si>
    <t xml:space="preserve">EXECUÇÃO DE SARJETA DE CONCRETO USINADO FCK 20Mpa, MOLDADA  IN LOCO  EM TRECHO RETO, 30 CM BASE X 05 CM ALTURA. </t>
  </si>
  <si>
    <t>REATERRO MECANIZADO DE VALA COM RETROESCAVADEIRA (CAPACIDADE   DA   CAÇAMBA   DA RETRO: 0,26 M³/POTÊNCIA: 88 HP), LARGURA DE 0,8 A 1,5 M, PROFUNDIDADE ATÉ 1,5 M, COM SOLO (SEM SUBSTITUIÇÃO) DE 1ª CATEGORIA, COM PLACA VIBRATÓRIA. AF_08/2023</t>
  </si>
  <si>
    <t>Local e Data</t>
  </si>
  <si>
    <t>Assinatura e Carimbo da Empresa</t>
  </si>
  <si>
    <t xml:space="preserve">EMPRESA: </t>
  </si>
  <si>
    <t xml:space="preserve">CNPJ: 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</si>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</sst>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0" xfId="0" applyNumberFormat="1" applyFont="1"/>
    <xf numFmtId="2" fontId="0" fillId="0" borderId="0" xfId="0" applyNumberFormat="1"/>
    <xf numFmtId="0" fontId="3" fillId="0" borderId="9" xfId="0" applyFont="1" applyBorder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4" fillId="0" borderId="1" xfId="0" applyFont="1" applyBorder="1"/>
    <xf numFmtId="2" fontId="4" fillId="0" borderId="1" xfId="0" applyNumberFormat="1" applyFont="1" applyBorder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7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2" fontId="5" fillId="3" borderId="1" xfId="0" applyNumberFormat="1" applyFont="1" applyFill="1" applyBorder="1" applyAlignment="1">
      <alignment vertical="center"/>
    </xf>
    <xf numFmtId="0" fontId="6" fillId="0" borderId="6" xfId="0" applyFont="1" applyBorder="1"/>
    <xf numFmtId="0" fontId="3" fillId="0" borderId="6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3" fillId="0" borderId="15" xfId="0" applyFont="1" applyBorder="1"/>
    <xf numFmtId="0" fontId="3" fillId="0" borderId="11" xfId="0" applyFont="1" applyBorder="1"/>
    <xf numFmtId="0" fontId="0" fillId="0" borderId="0" xfId="0" applyBorder="1"/>
    <xf numFmtId="0" fontId="3" fillId="0" borderId="0" xfId="0" applyFont="1" applyBorder="1"/>
    <xf numFmtId="0" fontId="3" fillId="0" borderId="18" xfId="0" applyFont="1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9" fillId="0" borderId="19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NDERLEI\Ari%20-%20TM\02%20-%20Entrega%20Av.%20Santa%20Rosa\Planilha%20Or&#231;ament&#225;ria%20TM%20-%20AV.%20Santa%20Rosa%20-%20TRECHO%2001%20-%2018-05-23%20-%20FIXAD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44986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9"/>
  <sheetViews>
    <sheetView tabSelected="1" zoomScale="70" zoomScaleNormal="70" workbookViewId="0">
      <selection activeCell="T71" sqref="T71"/>
    </sheetView>
  </sheetViews>
  <sheetFormatPr defaultRowHeight="15" x14ac:dyDescent="0.25"/>
  <cols>
    <col min="2" max="2" width="16.5703125" customWidth="1"/>
    <col min="3" max="3" width="16.42578125" customWidth="1"/>
    <col min="4" max="4" width="82.7109375" customWidth="1"/>
    <col min="5" max="5" width="10.7109375" customWidth="1"/>
    <col min="6" max="8" width="12.5703125" customWidth="1"/>
    <col min="9" max="9" width="11" bestFit="1" customWidth="1"/>
    <col min="10" max="11" width="11" customWidth="1"/>
    <col min="12" max="12" width="18.42578125" customWidth="1"/>
    <col min="13" max="13" width="18.140625" customWidth="1"/>
    <col min="14" max="14" width="18.28515625" customWidth="1"/>
  </cols>
  <sheetData>
    <row r="1" spans="1:14" ht="15.75" customHeight="1" x14ac:dyDescent="0.25">
      <c r="A1" s="43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</row>
    <row r="2" spans="1:14" ht="16.5" customHeight="1" thickBot="1" x14ac:dyDescent="0.3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</row>
    <row r="3" spans="1:14" ht="16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30" customHeight="1" x14ac:dyDescent="0.25">
      <c r="A4" s="58" t="s">
        <v>63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66.75" customHeight="1" thickBot="1" x14ac:dyDescent="0.3">
      <c r="A5" s="52" t="s">
        <v>123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30" customHeight="1" thickBot="1" x14ac:dyDescent="0.3">
      <c r="A6" s="55" t="s">
        <v>162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</row>
    <row r="7" spans="1:14" ht="30" customHeight="1" thickBot="1" x14ac:dyDescent="0.3">
      <c r="A7" s="55" t="s">
        <v>163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 ht="18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30" customHeight="1" x14ac:dyDescent="0.25">
      <c r="A9" s="59" t="s">
        <v>138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3"/>
      <c r="M9" s="35" t="s">
        <v>122</v>
      </c>
      <c r="N9" s="36">
        <v>45139</v>
      </c>
    </row>
    <row r="10" spans="1:14" ht="30.75" customHeight="1" x14ac:dyDescent="0.25">
      <c r="A10" s="49" t="s">
        <v>10</v>
      </c>
      <c r="B10" s="49" t="s">
        <v>12</v>
      </c>
      <c r="C10" s="49" t="s">
        <v>13</v>
      </c>
      <c r="D10" s="49" t="s">
        <v>11</v>
      </c>
      <c r="E10" s="49" t="s">
        <v>14</v>
      </c>
      <c r="F10" s="49" t="s">
        <v>20</v>
      </c>
      <c r="G10" s="49" t="s">
        <v>16</v>
      </c>
      <c r="H10" s="49" t="s">
        <v>15</v>
      </c>
      <c r="I10" s="49" t="s">
        <v>81</v>
      </c>
      <c r="J10" s="49"/>
      <c r="K10" s="49"/>
      <c r="L10" s="49" t="s">
        <v>80</v>
      </c>
      <c r="M10" s="49"/>
      <c r="N10" s="49"/>
    </row>
    <row r="11" spans="1:14" ht="30" x14ac:dyDescent="0.25">
      <c r="A11" s="49"/>
      <c r="B11" s="49"/>
      <c r="C11" s="49"/>
      <c r="D11" s="49"/>
      <c r="E11" s="49"/>
      <c r="F11" s="49"/>
      <c r="G11" s="49"/>
      <c r="H11" s="49"/>
      <c r="I11" s="37" t="s">
        <v>77</v>
      </c>
      <c r="J11" s="37" t="s">
        <v>78</v>
      </c>
      <c r="K11" s="37" t="s">
        <v>79</v>
      </c>
      <c r="L11" s="37" t="s">
        <v>77</v>
      </c>
      <c r="M11" s="37" t="s">
        <v>78</v>
      </c>
      <c r="N11" s="37" t="s">
        <v>79</v>
      </c>
    </row>
    <row r="12" spans="1:14" ht="33.75" customHeight="1" x14ac:dyDescent="0.25">
      <c r="A12" s="9" t="s">
        <v>17</v>
      </c>
      <c r="B12" s="51" t="s">
        <v>141</v>
      </c>
      <c r="C12" s="51"/>
      <c r="D12" s="51"/>
      <c r="E12" s="51"/>
      <c r="F12" s="51"/>
      <c r="G12" s="51"/>
      <c r="H12" s="51"/>
      <c r="I12" s="51"/>
      <c r="J12" s="51"/>
      <c r="K12" s="51"/>
      <c r="L12" s="38">
        <f>SUM(L13:L14)</f>
        <v>0</v>
      </c>
      <c r="M12" s="38">
        <f t="shared" ref="M12:N12" si="0">SUM(M13:M14)</f>
        <v>0</v>
      </c>
      <c r="N12" s="38">
        <f t="shared" si="0"/>
        <v>0</v>
      </c>
    </row>
    <row r="13" spans="1:14" ht="45" x14ac:dyDescent="0.25">
      <c r="A13" s="34" t="s">
        <v>18</v>
      </c>
      <c r="B13" s="34" t="s">
        <v>2</v>
      </c>
      <c r="C13" s="34" t="s">
        <v>33</v>
      </c>
      <c r="D13" s="4" t="s">
        <v>34</v>
      </c>
      <c r="E13" s="34" t="s">
        <v>6</v>
      </c>
      <c r="F13" s="5">
        <v>2.88</v>
      </c>
      <c r="G13" s="5"/>
      <c r="H13" s="5"/>
      <c r="I13" s="5"/>
      <c r="J13" s="5"/>
      <c r="K13" s="5"/>
      <c r="L13" s="5"/>
      <c r="M13" s="5"/>
      <c r="N13" s="5"/>
    </row>
    <row r="14" spans="1:14" ht="30" x14ac:dyDescent="0.25">
      <c r="A14" s="39" t="s">
        <v>19</v>
      </c>
      <c r="B14" s="34" t="s">
        <v>2</v>
      </c>
      <c r="C14" s="34" t="s">
        <v>35</v>
      </c>
      <c r="D14" s="4" t="s">
        <v>152</v>
      </c>
      <c r="E14" s="34" t="s">
        <v>36</v>
      </c>
      <c r="F14" s="5">
        <v>1</v>
      </c>
      <c r="G14" s="5"/>
      <c r="H14" s="5"/>
      <c r="I14" s="5"/>
      <c r="J14" s="5"/>
      <c r="K14" s="5"/>
      <c r="L14" s="5"/>
      <c r="M14" s="5"/>
      <c r="N14" s="5"/>
    </row>
    <row r="15" spans="1:14" ht="36.75" customHeight="1" x14ac:dyDescent="0.25">
      <c r="A15" s="9" t="s">
        <v>82</v>
      </c>
      <c r="B15" s="51" t="s">
        <v>64</v>
      </c>
      <c r="C15" s="51"/>
      <c r="D15" s="51"/>
      <c r="E15" s="51"/>
      <c r="F15" s="51"/>
      <c r="G15" s="51"/>
      <c r="H15" s="51"/>
      <c r="I15" s="51"/>
      <c r="J15" s="51"/>
      <c r="K15" s="51"/>
      <c r="L15" s="38">
        <f>SUM(L16,L30)</f>
        <v>0</v>
      </c>
      <c r="M15" s="38">
        <f>SUM(M16,M30)</f>
        <v>0</v>
      </c>
      <c r="N15" s="38">
        <f>SUM(N16,N30)</f>
        <v>0</v>
      </c>
    </row>
    <row r="16" spans="1:14" ht="30" customHeight="1" x14ac:dyDescent="0.25">
      <c r="A16" s="10" t="s">
        <v>56</v>
      </c>
      <c r="B16" s="50" t="s">
        <v>140</v>
      </c>
      <c r="C16" s="50"/>
      <c r="D16" s="50"/>
      <c r="E16" s="50"/>
      <c r="F16" s="50"/>
      <c r="G16" s="50"/>
      <c r="H16" s="50"/>
      <c r="I16" s="50"/>
      <c r="J16" s="50"/>
      <c r="K16" s="50"/>
      <c r="L16" s="40">
        <f>SUM(L17:L29)</f>
        <v>0</v>
      </c>
      <c r="M16" s="40">
        <f>SUM(M17:M29)</f>
        <v>0</v>
      </c>
      <c r="N16" s="40">
        <f>SUM(N17:N29)</f>
        <v>0</v>
      </c>
    </row>
    <row r="17" spans="1:16" ht="66" customHeight="1" x14ac:dyDescent="0.25">
      <c r="A17" s="34" t="s">
        <v>83</v>
      </c>
      <c r="B17" s="34" t="s">
        <v>1</v>
      </c>
      <c r="C17" s="34">
        <v>90100</v>
      </c>
      <c r="D17" s="4" t="s">
        <v>154</v>
      </c>
      <c r="E17" s="34" t="s">
        <v>7</v>
      </c>
      <c r="F17" s="5">
        <v>744.74</v>
      </c>
      <c r="G17" s="3"/>
      <c r="H17" s="5"/>
      <c r="I17" s="5"/>
      <c r="J17" s="5"/>
      <c r="K17" s="5"/>
      <c r="L17" s="5"/>
      <c r="M17" s="5"/>
      <c r="N17" s="5"/>
    </row>
    <row r="18" spans="1:16" ht="30" customHeight="1" x14ac:dyDescent="0.25">
      <c r="A18" s="34" t="s">
        <v>84</v>
      </c>
      <c r="B18" s="34" t="s">
        <v>1</v>
      </c>
      <c r="C18" s="34" t="s">
        <v>124</v>
      </c>
      <c r="D18" s="4" t="s">
        <v>125</v>
      </c>
      <c r="E18" s="34" t="s">
        <v>6</v>
      </c>
      <c r="F18" s="5">
        <v>452.8</v>
      </c>
      <c r="G18" s="5"/>
      <c r="H18" s="5"/>
      <c r="I18" s="5"/>
      <c r="J18" s="5"/>
      <c r="K18" s="5"/>
      <c r="L18" s="5"/>
      <c r="M18" s="5"/>
      <c r="N18" s="5"/>
    </row>
    <row r="19" spans="1:16" ht="30" customHeight="1" x14ac:dyDescent="0.25">
      <c r="A19" s="34" t="s">
        <v>85</v>
      </c>
      <c r="B19" s="34" t="s">
        <v>2</v>
      </c>
      <c r="C19" s="34" t="s">
        <v>133</v>
      </c>
      <c r="D19" s="4" t="s">
        <v>131</v>
      </c>
      <c r="E19" s="34" t="s">
        <v>36</v>
      </c>
      <c r="F19" s="5">
        <v>14</v>
      </c>
      <c r="G19" s="5"/>
      <c r="H19" s="5"/>
      <c r="I19" s="5"/>
      <c r="J19" s="5"/>
      <c r="K19" s="5"/>
      <c r="L19" s="5"/>
      <c r="M19" s="5"/>
      <c r="N19" s="5"/>
    </row>
    <row r="20" spans="1:16" ht="30" customHeight="1" x14ac:dyDescent="0.25">
      <c r="A20" s="34" t="s">
        <v>86</v>
      </c>
      <c r="B20" s="34" t="s">
        <v>2</v>
      </c>
      <c r="C20" s="34" t="s">
        <v>134</v>
      </c>
      <c r="D20" s="4" t="s">
        <v>132</v>
      </c>
      <c r="E20" s="34" t="s">
        <v>36</v>
      </c>
      <c r="F20" s="5">
        <v>2</v>
      </c>
      <c r="G20" s="5"/>
      <c r="H20" s="5"/>
      <c r="I20" s="5"/>
      <c r="J20" s="5"/>
      <c r="K20" s="5"/>
      <c r="L20" s="5"/>
      <c r="M20" s="5"/>
      <c r="N20" s="5"/>
    </row>
    <row r="21" spans="1:16" ht="62.25" customHeight="1" x14ac:dyDescent="0.25">
      <c r="A21" s="34" t="s">
        <v>87</v>
      </c>
      <c r="B21" s="34" t="s">
        <v>1</v>
      </c>
      <c r="C21" s="34">
        <v>92219</v>
      </c>
      <c r="D21" s="4" t="s">
        <v>153</v>
      </c>
      <c r="E21" s="34" t="s">
        <v>5</v>
      </c>
      <c r="F21" s="5">
        <v>255</v>
      </c>
      <c r="G21" s="32"/>
      <c r="H21" s="5"/>
      <c r="I21" s="5"/>
      <c r="J21" s="5"/>
      <c r="K21" s="5"/>
      <c r="L21" s="5"/>
      <c r="M21" s="5"/>
      <c r="N21" s="5"/>
    </row>
    <row r="22" spans="1:16" ht="61.5" customHeight="1" x14ac:dyDescent="0.25">
      <c r="A22" s="34" t="s">
        <v>143</v>
      </c>
      <c r="B22" s="34" t="s">
        <v>1</v>
      </c>
      <c r="C22" s="34">
        <v>92220</v>
      </c>
      <c r="D22" s="4" t="s">
        <v>126</v>
      </c>
      <c r="E22" s="34" t="s">
        <v>5</v>
      </c>
      <c r="F22" s="5">
        <v>75</v>
      </c>
      <c r="G22" s="32"/>
      <c r="H22" s="5"/>
      <c r="I22" s="5"/>
      <c r="J22" s="5"/>
      <c r="K22" s="5"/>
      <c r="L22" s="5"/>
      <c r="M22" s="5"/>
      <c r="N22" s="5"/>
    </row>
    <row r="23" spans="1:16" ht="59.25" customHeight="1" x14ac:dyDescent="0.25">
      <c r="A23" s="34" t="s">
        <v>144</v>
      </c>
      <c r="B23" s="34" t="s">
        <v>1</v>
      </c>
      <c r="C23" s="34">
        <v>92221</v>
      </c>
      <c r="D23" s="4" t="s">
        <v>127</v>
      </c>
      <c r="E23" s="34" t="s">
        <v>5</v>
      </c>
      <c r="F23" s="5">
        <v>236</v>
      </c>
      <c r="G23" s="32"/>
      <c r="H23" s="5"/>
      <c r="I23" s="5"/>
      <c r="J23" s="5"/>
      <c r="K23" s="5"/>
      <c r="L23" s="5"/>
      <c r="M23" s="5"/>
      <c r="N23" s="5"/>
    </row>
    <row r="24" spans="1:16" ht="32.25" customHeight="1" x14ac:dyDescent="0.25">
      <c r="A24" s="34" t="s">
        <v>145</v>
      </c>
      <c r="B24" s="34" t="s">
        <v>2</v>
      </c>
      <c r="C24" s="34" t="s">
        <v>135</v>
      </c>
      <c r="D24" s="4" t="s">
        <v>136</v>
      </c>
      <c r="E24" s="34" t="s">
        <v>36</v>
      </c>
      <c r="F24" s="5">
        <v>2</v>
      </c>
      <c r="G24" s="5"/>
      <c r="H24" s="5"/>
      <c r="I24" s="5"/>
      <c r="J24" s="5"/>
      <c r="K24" s="5"/>
      <c r="L24" s="5"/>
      <c r="M24" s="5"/>
      <c r="N24" s="5"/>
    </row>
    <row r="25" spans="1:16" ht="75" customHeight="1" x14ac:dyDescent="0.25">
      <c r="A25" s="34" t="s">
        <v>146</v>
      </c>
      <c r="B25" s="34" t="s">
        <v>1</v>
      </c>
      <c r="C25" s="34">
        <v>104734</v>
      </c>
      <c r="D25" s="4" t="s">
        <v>159</v>
      </c>
      <c r="E25" s="34" t="s">
        <v>7</v>
      </c>
      <c r="F25" s="5">
        <v>354.5</v>
      </c>
      <c r="G25" s="32"/>
      <c r="H25" s="5"/>
      <c r="I25" s="5"/>
      <c r="J25" s="5"/>
      <c r="K25" s="5"/>
      <c r="L25" s="5"/>
      <c r="M25" s="5"/>
      <c r="N25" s="5"/>
      <c r="P25" s="33"/>
    </row>
    <row r="26" spans="1:16" ht="45" customHeight="1" x14ac:dyDescent="0.25">
      <c r="A26" s="34" t="s">
        <v>147</v>
      </c>
      <c r="B26" s="34" t="s">
        <v>1</v>
      </c>
      <c r="C26" s="34">
        <v>96400</v>
      </c>
      <c r="D26" s="4" t="s">
        <v>155</v>
      </c>
      <c r="E26" s="34" t="s">
        <v>7</v>
      </c>
      <c r="F26" s="5">
        <v>90.56</v>
      </c>
      <c r="G26" s="32"/>
      <c r="H26" s="5"/>
      <c r="I26" s="5"/>
      <c r="J26" s="5"/>
      <c r="K26" s="5"/>
      <c r="L26" s="5"/>
      <c r="M26" s="5"/>
      <c r="N26" s="5"/>
      <c r="P26" s="33"/>
    </row>
    <row r="27" spans="1:16" ht="40.5" customHeight="1" x14ac:dyDescent="0.25">
      <c r="A27" s="34" t="s">
        <v>148</v>
      </c>
      <c r="B27" s="34" t="s">
        <v>1</v>
      </c>
      <c r="C27" s="34" t="s">
        <v>67</v>
      </c>
      <c r="D27" s="4" t="s">
        <v>3</v>
      </c>
      <c r="E27" s="34" t="s">
        <v>8</v>
      </c>
      <c r="F27" s="5">
        <v>1141.06</v>
      </c>
      <c r="G27" s="5"/>
      <c r="H27" s="5"/>
      <c r="I27" s="5"/>
      <c r="J27" s="5"/>
      <c r="K27" s="5"/>
      <c r="L27" s="5"/>
      <c r="M27" s="5"/>
      <c r="N27" s="5"/>
      <c r="P27" s="33"/>
    </row>
    <row r="28" spans="1:16" ht="57.75" customHeight="1" x14ac:dyDescent="0.25">
      <c r="A28" s="34" t="s">
        <v>156</v>
      </c>
      <c r="B28" s="34" t="s">
        <v>1</v>
      </c>
      <c r="C28" s="34" t="s">
        <v>68</v>
      </c>
      <c r="D28" s="4" t="s">
        <v>4</v>
      </c>
      <c r="E28" s="34" t="s">
        <v>7</v>
      </c>
      <c r="F28" s="5">
        <v>90.56</v>
      </c>
      <c r="G28" s="3"/>
      <c r="H28" s="5"/>
      <c r="I28" s="5"/>
      <c r="J28" s="5"/>
      <c r="K28" s="5"/>
      <c r="L28" s="5"/>
      <c r="M28" s="5"/>
      <c r="N28" s="5"/>
      <c r="P28" s="33"/>
    </row>
    <row r="29" spans="1:16" ht="36" customHeight="1" x14ac:dyDescent="0.25">
      <c r="A29" s="34" t="s">
        <v>157</v>
      </c>
      <c r="B29" s="34" t="s">
        <v>1</v>
      </c>
      <c r="C29" s="34" t="s">
        <v>67</v>
      </c>
      <c r="D29" s="4" t="s">
        <v>3</v>
      </c>
      <c r="E29" s="34" t="s">
        <v>8</v>
      </c>
      <c r="F29" s="5">
        <v>1141.06</v>
      </c>
      <c r="G29" s="5"/>
      <c r="H29" s="5"/>
      <c r="I29" s="5"/>
      <c r="J29" s="5"/>
      <c r="K29" s="5"/>
      <c r="L29" s="5"/>
      <c r="M29" s="5"/>
      <c r="N29" s="5"/>
    </row>
    <row r="30" spans="1:16" ht="28.5" customHeight="1" x14ac:dyDescent="0.25">
      <c r="A30" s="10" t="s">
        <v>57</v>
      </c>
      <c r="B30" s="50" t="s">
        <v>139</v>
      </c>
      <c r="C30" s="50"/>
      <c r="D30" s="50"/>
      <c r="E30" s="50"/>
      <c r="F30" s="50"/>
      <c r="G30" s="50"/>
      <c r="H30" s="50"/>
      <c r="I30" s="50"/>
      <c r="J30" s="50"/>
      <c r="K30" s="50"/>
      <c r="L30" s="40">
        <f>SUM(L31:L33)</f>
        <v>0</v>
      </c>
      <c r="M30" s="40">
        <f t="shared" ref="M30:N30" si="1">SUM(M31:M33)</f>
        <v>0</v>
      </c>
      <c r="N30" s="40">
        <f t="shared" si="1"/>
        <v>0</v>
      </c>
    </row>
    <row r="31" spans="1:16" ht="36.75" customHeight="1" x14ac:dyDescent="0.25">
      <c r="A31" s="34" t="s">
        <v>88</v>
      </c>
      <c r="B31" s="34" t="s">
        <v>2</v>
      </c>
      <c r="C31" s="34" t="s">
        <v>37</v>
      </c>
      <c r="D31" s="4" t="s">
        <v>137</v>
      </c>
      <c r="E31" s="34" t="s">
        <v>5</v>
      </c>
      <c r="F31" s="5">
        <v>92</v>
      </c>
      <c r="G31" s="5"/>
      <c r="H31" s="5"/>
      <c r="I31" s="5"/>
      <c r="J31" s="5"/>
      <c r="K31" s="5"/>
      <c r="L31" s="5"/>
      <c r="M31" s="5"/>
      <c r="N31" s="5"/>
    </row>
    <row r="32" spans="1:16" ht="60" x14ac:dyDescent="0.25">
      <c r="A32" s="34" t="s">
        <v>89</v>
      </c>
      <c r="B32" s="34" t="s">
        <v>1</v>
      </c>
      <c r="C32" s="34" t="s">
        <v>65</v>
      </c>
      <c r="D32" s="4" t="s">
        <v>66</v>
      </c>
      <c r="E32" s="34" t="s">
        <v>5</v>
      </c>
      <c r="F32" s="5">
        <v>92</v>
      </c>
      <c r="G32" s="5"/>
      <c r="H32" s="5"/>
      <c r="I32" s="5"/>
      <c r="J32" s="5"/>
      <c r="K32" s="5"/>
      <c r="L32" s="5"/>
      <c r="M32" s="5"/>
      <c r="N32" s="5"/>
      <c r="P32" s="33"/>
    </row>
    <row r="33" spans="1:16" ht="45.75" customHeight="1" x14ac:dyDescent="0.25">
      <c r="A33" s="34" t="s">
        <v>90</v>
      </c>
      <c r="B33" s="34" t="s">
        <v>2</v>
      </c>
      <c r="C33" s="34" t="s">
        <v>128</v>
      </c>
      <c r="D33" s="4" t="s">
        <v>158</v>
      </c>
      <c r="E33" s="34" t="s">
        <v>5</v>
      </c>
      <c r="F33" s="5">
        <v>1179.02</v>
      </c>
      <c r="G33" s="5"/>
      <c r="H33" s="5"/>
      <c r="I33" s="5"/>
      <c r="J33" s="5"/>
      <c r="K33" s="5"/>
      <c r="L33" s="5"/>
      <c r="M33" s="5"/>
      <c r="N33" s="5"/>
    </row>
    <row r="34" spans="1:16" ht="39" customHeight="1" x14ac:dyDescent="0.25">
      <c r="A34" s="9" t="s">
        <v>91</v>
      </c>
      <c r="B34" s="51" t="s">
        <v>142</v>
      </c>
      <c r="C34" s="51"/>
      <c r="D34" s="51"/>
      <c r="E34" s="51"/>
      <c r="F34" s="51"/>
      <c r="G34" s="51"/>
      <c r="H34" s="51"/>
      <c r="I34" s="51"/>
      <c r="J34" s="51"/>
      <c r="K34" s="51"/>
      <c r="L34" s="38">
        <f>SUM(L35,L37,L42)</f>
        <v>0</v>
      </c>
      <c r="M34" s="38">
        <f t="shared" ref="M34:N34" si="2">SUM(M35,M37,M42)</f>
        <v>0</v>
      </c>
      <c r="N34" s="38">
        <f t="shared" si="2"/>
        <v>0</v>
      </c>
    </row>
    <row r="35" spans="1:16" ht="18" x14ac:dyDescent="0.25">
      <c r="A35" s="10" t="s">
        <v>58</v>
      </c>
      <c r="B35" s="50" t="s">
        <v>130</v>
      </c>
      <c r="C35" s="50"/>
      <c r="D35" s="50"/>
      <c r="E35" s="50"/>
      <c r="F35" s="50"/>
      <c r="G35" s="50"/>
      <c r="H35" s="50"/>
      <c r="I35" s="50"/>
      <c r="J35" s="50"/>
      <c r="K35" s="50"/>
      <c r="L35" s="40">
        <f>SUM(L36:L36)</f>
        <v>0</v>
      </c>
      <c r="M35" s="40">
        <f>SUM(M36:M36)</f>
        <v>0</v>
      </c>
      <c r="N35" s="40">
        <f>SUM(N36:N36)</f>
        <v>0</v>
      </c>
    </row>
    <row r="36" spans="1:16" ht="28.5" customHeight="1" x14ac:dyDescent="0.25">
      <c r="A36" s="34" t="s">
        <v>92</v>
      </c>
      <c r="B36" s="34" t="s">
        <v>1</v>
      </c>
      <c r="C36" s="34">
        <v>99814</v>
      </c>
      <c r="D36" s="4" t="s">
        <v>129</v>
      </c>
      <c r="E36" s="34" t="s">
        <v>6</v>
      </c>
      <c r="F36" s="5">
        <v>8128.9</v>
      </c>
      <c r="G36" s="3"/>
      <c r="H36" s="5"/>
      <c r="I36" s="5"/>
      <c r="J36" s="5"/>
      <c r="K36" s="5"/>
      <c r="L36" s="5"/>
      <c r="M36" s="5"/>
      <c r="N36" s="5"/>
      <c r="P36" s="33"/>
    </row>
    <row r="37" spans="1:16" ht="18" x14ac:dyDescent="0.25">
      <c r="A37" s="10" t="s">
        <v>59</v>
      </c>
      <c r="B37" s="50" t="s">
        <v>69</v>
      </c>
      <c r="C37" s="50"/>
      <c r="D37" s="50"/>
      <c r="E37" s="50"/>
      <c r="F37" s="50"/>
      <c r="G37" s="50"/>
      <c r="H37" s="50"/>
      <c r="I37" s="50"/>
      <c r="J37" s="50"/>
      <c r="K37" s="50"/>
      <c r="L37" s="40">
        <f>SUM(L38:L41)</f>
        <v>0</v>
      </c>
      <c r="M37" s="40">
        <f t="shared" ref="M37:N37" si="3">SUM(M38:M41)</f>
        <v>0</v>
      </c>
      <c r="N37" s="40">
        <f t="shared" si="3"/>
        <v>0</v>
      </c>
    </row>
    <row r="38" spans="1:16" ht="30" x14ac:dyDescent="0.25">
      <c r="A38" s="34" t="s">
        <v>93</v>
      </c>
      <c r="B38" s="34" t="s">
        <v>2</v>
      </c>
      <c r="C38" s="34" t="s">
        <v>38</v>
      </c>
      <c r="D38" s="4" t="s">
        <v>39</v>
      </c>
      <c r="E38" s="34" t="s">
        <v>6</v>
      </c>
      <c r="F38" s="5">
        <f>F36</f>
        <v>8128.9</v>
      </c>
      <c r="G38" s="5"/>
      <c r="H38" s="5"/>
      <c r="I38" s="5"/>
      <c r="J38" s="5"/>
      <c r="K38" s="5"/>
      <c r="L38" s="5"/>
      <c r="M38" s="5"/>
      <c r="N38" s="5"/>
    </row>
    <row r="39" spans="1:16" ht="45" x14ac:dyDescent="0.25">
      <c r="A39" s="34" t="s">
        <v>94</v>
      </c>
      <c r="B39" s="34" t="s">
        <v>2</v>
      </c>
      <c r="C39" s="34" t="s">
        <v>40</v>
      </c>
      <c r="D39" s="4" t="s">
        <v>41</v>
      </c>
      <c r="E39" s="34" t="s">
        <v>7</v>
      </c>
      <c r="F39" s="5">
        <v>243.87</v>
      </c>
      <c r="G39" s="5"/>
      <c r="H39" s="5"/>
      <c r="I39" s="5"/>
      <c r="J39" s="5"/>
      <c r="K39" s="5"/>
      <c r="L39" s="5"/>
      <c r="M39" s="5"/>
      <c r="N39" s="5"/>
    </row>
    <row r="40" spans="1:16" ht="30" x14ac:dyDescent="0.25">
      <c r="A40" s="34" t="s">
        <v>95</v>
      </c>
      <c r="B40" s="34" t="s">
        <v>1</v>
      </c>
      <c r="C40" s="34" t="s">
        <v>67</v>
      </c>
      <c r="D40" s="4" t="s">
        <v>3</v>
      </c>
      <c r="E40" s="34" t="s">
        <v>8</v>
      </c>
      <c r="F40" s="5">
        <v>7316.01</v>
      </c>
      <c r="G40" s="5"/>
      <c r="H40" s="5"/>
      <c r="I40" s="5"/>
      <c r="J40" s="5"/>
      <c r="K40" s="5"/>
      <c r="L40" s="5"/>
      <c r="M40" s="5"/>
      <c r="N40" s="5"/>
    </row>
    <row r="41" spans="1:16" ht="45" x14ac:dyDescent="0.25">
      <c r="A41" s="34" t="s">
        <v>96</v>
      </c>
      <c r="B41" s="34" t="s">
        <v>1</v>
      </c>
      <c r="C41" s="34" t="s">
        <v>70</v>
      </c>
      <c r="D41" s="4" t="s">
        <v>71</v>
      </c>
      <c r="E41" s="34" t="s">
        <v>8</v>
      </c>
      <c r="F41" s="5">
        <v>902.31</v>
      </c>
      <c r="G41" s="3"/>
      <c r="H41" s="5"/>
      <c r="I41" s="5"/>
      <c r="J41" s="5"/>
      <c r="K41" s="5"/>
      <c r="L41" s="5"/>
      <c r="M41" s="5"/>
      <c r="N41" s="5"/>
    </row>
    <row r="42" spans="1:16" ht="18" x14ac:dyDescent="0.25">
      <c r="A42" s="10" t="s">
        <v>60</v>
      </c>
      <c r="B42" s="50" t="s">
        <v>72</v>
      </c>
      <c r="C42" s="50"/>
      <c r="D42" s="50"/>
      <c r="E42" s="50"/>
      <c r="F42" s="50"/>
      <c r="G42" s="50"/>
      <c r="H42" s="50"/>
      <c r="I42" s="50"/>
      <c r="J42" s="50"/>
      <c r="K42" s="50"/>
      <c r="L42" s="40">
        <f>SUM(L43:L46)</f>
        <v>0</v>
      </c>
      <c r="M42" s="40">
        <f t="shared" ref="M42" si="4">SUM(M43:M46)</f>
        <v>0</v>
      </c>
      <c r="N42" s="40">
        <f t="shared" ref="N42" si="5">SUM(N43:N46)</f>
        <v>0</v>
      </c>
    </row>
    <row r="43" spans="1:16" ht="30" x14ac:dyDescent="0.25">
      <c r="A43" s="34" t="s">
        <v>97</v>
      </c>
      <c r="B43" s="34" t="s">
        <v>2</v>
      </c>
      <c r="C43" s="34" t="s">
        <v>38</v>
      </c>
      <c r="D43" s="4" t="s">
        <v>39</v>
      </c>
      <c r="E43" s="34" t="s">
        <v>6</v>
      </c>
      <c r="F43" s="5">
        <f>F36</f>
        <v>8128.9</v>
      </c>
      <c r="G43" s="5"/>
      <c r="H43" s="5"/>
      <c r="I43" s="5"/>
      <c r="J43" s="5"/>
      <c r="K43" s="5"/>
      <c r="L43" s="5"/>
      <c r="M43" s="5"/>
      <c r="N43" s="5"/>
    </row>
    <row r="44" spans="1:16" ht="45" x14ac:dyDescent="0.25">
      <c r="A44" s="34" t="s">
        <v>98</v>
      </c>
      <c r="B44" s="34" t="s">
        <v>2</v>
      </c>
      <c r="C44" s="34" t="s">
        <v>42</v>
      </c>
      <c r="D44" s="4" t="s">
        <v>43</v>
      </c>
      <c r="E44" s="34" t="s">
        <v>7</v>
      </c>
      <c r="F44" s="5">
        <v>243.87</v>
      </c>
      <c r="G44" s="5"/>
      <c r="H44" s="5"/>
      <c r="I44" s="5"/>
      <c r="J44" s="5"/>
      <c r="K44" s="5"/>
      <c r="L44" s="5"/>
      <c r="M44" s="5"/>
      <c r="N44" s="5"/>
    </row>
    <row r="45" spans="1:16" ht="30" x14ac:dyDescent="0.25">
      <c r="A45" s="34" t="s">
        <v>99</v>
      </c>
      <c r="B45" s="34" t="s">
        <v>1</v>
      </c>
      <c r="C45" s="34" t="s">
        <v>67</v>
      </c>
      <c r="D45" s="4" t="s">
        <v>3</v>
      </c>
      <c r="E45" s="34" t="s">
        <v>8</v>
      </c>
      <c r="F45" s="5">
        <v>7316.01</v>
      </c>
      <c r="G45" s="5"/>
      <c r="H45" s="5"/>
      <c r="I45" s="5"/>
      <c r="J45" s="5"/>
      <c r="K45" s="5"/>
      <c r="L45" s="5"/>
      <c r="M45" s="5"/>
      <c r="N45" s="5"/>
    </row>
    <row r="46" spans="1:16" ht="49.5" customHeight="1" x14ac:dyDescent="0.25">
      <c r="A46" s="34" t="s">
        <v>100</v>
      </c>
      <c r="B46" s="34" t="s">
        <v>1</v>
      </c>
      <c r="C46" s="34" t="s">
        <v>70</v>
      </c>
      <c r="D46" s="4" t="s">
        <v>71</v>
      </c>
      <c r="E46" s="34" t="s">
        <v>8</v>
      </c>
      <c r="F46" s="5">
        <v>902.31</v>
      </c>
      <c r="G46" s="3"/>
      <c r="H46" s="5"/>
      <c r="I46" s="5"/>
      <c r="J46" s="5"/>
      <c r="K46" s="5"/>
      <c r="L46" s="5"/>
      <c r="M46" s="5"/>
      <c r="N46" s="5"/>
    </row>
    <row r="47" spans="1:16" ht="37.5" customHeight="1" x14ac:dyDescent="0.25">
      <c r="A47" s="9" t="s">
        <v>101</v>
      </c>
      <c r="B47" s="51" t="s">
        <v>9</v>
      </c>
      <c r="C47" s="51"/>
      <c r="D47" s="51"/>
      <c r="E47" s="51"/>
      <c r="F47" s="51"/>
      <c r="G47" s="51"/>
      <c r="H47" s="51"/>
      <c r="I47" s="51"/>
      <c r="J47" s="51"/>
      <c r="K47" s="51"/>
      <c r="L47" s="38">
        <f>SUM(L48,L54,L56,L58,L62)</f>
        <v>0</v>
      </c>
      <c r="M47" s="38">
        <f t="shared" ref="M47:N47" si="6">SUM(M48,M54,M56,M58,M62)</f>
        <v>0</v>
      </c>
      <c r="N47" s="38">
        <f t="shared" si="6"/>
        <v>0</v>
      </c>
    </row>
    <row r="48" spans="1:16" ht="18" x14ac:dyDescent="0.25">
      <c r="A48" s="10" t="s">
        <v>61</v>
      </c>
      <c r="B48" s="50" t="s">
        <v>73</v>
      </c>
      <c r="C48" s="50"/>
      <c r="D48" s="50"/>
      <c r="E48" s="50"/>
      <c r="F48" s="50"/>
      <c r="G48" s="50"/>
      <c r="H48" s="50"/>
      <c r="I48" s="50"/>
      <c r="J48" s="50"/>
      <c r="K48" s="50"/>
      <c r="L48" s="40">
        <f>SUM(L49:L53)</f>
        <v>0</v>
      </c>
      <c r="M48" s="40">
        <f>SUM(M49:M53)</f>
        <v>0</v>
      </c>
      <c r="N48" s="40">
        <f>SUM(N49:N53)</f>
        <v>0</v>
      </c>
    </row>
    <row r="49" spans="1:14" ht="30" x14ac:dyDescent="0.25">
      <c r="A49" s="34" t="s">
        <v>102</v>
      </c>
      <c r="B49" s="34" t="s">
        <v>2</v>
      </c>
      <c r="C49" s="34" t="s">
        <v>38</v>
      </c>
      <c r="D49" s="4" t="s">
        <v>39</v>
      </c>
      <c r="E49" s="34" t="s">
        <v>6</v>
      </c>
      <c r="F49" s="5">
        <v>114</v>
      </c>
      <c r="G49" s="5"/>
      <c r="H49" s="5"/>
      <c r="I49" s="5"/>
      <c r="J49" s="5"/>
      <c r="K49" s="5"/>
      <c r="L49" s="5"/>
      <c r="M49" s="5"/>
      <c r="N49" s="5"/>
    </row>
    <row r="50" spans="1:14" ht="45" x14ac:dyDescent="0.25">
      <c r="A50" s="34" t="s">
        <v>103</v>
      </c>
      <c r="B50" s="34" t="s">
        <v>2</v>
      </c>
      <c r="C50" s="34" t="s">
        <v>42</v>
      </c>
      <c r="D50" s="4" t="s">
        <v>43</v>
      </c>
      <c r="E50" s="34" t="s">
        <v>7</v>
      </c>
      <c r="F50" s="5">
        <v>13.9</v>
      </c>
      <c r="G50" s="5"/>
      <c r="H50" s="5"/>
      <c r="I50" s="5"/>
      <c r="J50" s="5"/>
      <c r="K50" s="5"/>
      <c r="L50" s="5"/>
      <c r="M50" s="5"/>
      <c r="N50" s="5"/>
    </row>
    <row r="51" spans="1:14" ht="30" x14ac:dyDescent="0.25">
      <c r="A51" s="34" t="s">
        <v>104</v>
      </c>
      <c r="B51" s="34" t="s">
        <v>1</v>
      </c>
      <c r="C51" s="34" t="s">
        <v>67</v>
      </c>
      <c r="D51" s="4" t="s">
        <v>3</v>
      </c>
      <c r="E51" s="34" t="s">
        <v>8</v>
      </c>
      <c r="F51" s="5">
        <v>417.07</v>
      </c>
      <c r="G51" s="5"/>
      <c r="H51" s="5"/>
      <c r="I51" s="5"/>
      <c r="J51" s="5"/>
      <c r="K51" s="5"/>
      <c r="L51" s="5"/>
      <c r="M51" s="5"/>
      <c r="N51" s="5"/>
    </row>
    <row r="52" spans="1:14" ht="45" x14ac:dyDescent="0.25">
      <c r="A52" s="34" t="s">
        <v>105</v>
      </c>
      <c r="B52" s="34" t="s">
        <v>1</v>
      </c>
      <c r="C52" s="34" t="s">
        <v>70</v>
      </c>
      <c r="D52" s="4" t="s">
        <v>71</v>
      </c>
      <c r="E52" s="34" t="s">
        <v>8</v>
      </c>
      <c r="F52" s="5">
        <v>51.44</v>
      </c>
      <c r="G52" s="3"/>
      <c r="H52" s="5"/>
      <c r="I52" s="5"/>
      <c r="J52" s="5"/>
      <c r="K52" s="5"/>
      <c r="L52" s="5"/>
      <c r="M52" s="5"/>
      <c r="N52" s="5"/>
    </row>
    <row r="53" spans="1:14" ht="45" x14ac:dyDescent="0.25">
      <c r="A53" s="34" t="s">
        <v>149</v>
      </c>
      <c r="B53" s="34" t="s">
        <v>2</v>
      </c>
      <c r="C53" s="34" t="s">
        <v>50</v>
      </c>
      <c r="D53" s="4" t="s">
        <v>51</v>
      </c>
      <c r="E53" s="34" t="s">
        <v>5</v>
      </c>
      <c r="F53" s="5">
        <v>26</v>
      </c>
      <c r="G53" s="5"/>
      <c r="H53" s="5"/>
      <c r="I53" s="5"/>
      <c r="J53" s="5"/>
      <c r="K53" s="5"/>
      <c r="L53" s="5"/>
      <c r="M53" s="5"/>
      <c r="N53" s="5"/>
    </row>
    <row r="54" spans="1:14" ht="18" x14ac:dyDescent="0.25">
      <c r="A54" s="10" t="s">
        <v>62</v>
      </c>
      <c r="B54" s="50" t="s">
        <v>74</v>
      </c>
      <c r="C54" s="50"/>
      <c r="D54" s="50"/>
      <c r="E54" s="50"/>
      <c r="F54" s="50"/>
      <c r="G54" s="50"/>
      <c r="H54" s="50"/>
      <c r="I54" s="50"/>
      <c r="J54" s="50"/>
      <c r="K54" s="50"/>
      <c r="L54" s="40">
        <f>SUM(L55)</f>
        <v>0</v>
      </c>
      <c r="M54" s="40">
        <f t="shared" ref="M54:N54" si="7">SUM(M55)</f>
        <v>0</v>
      </c>
      <c r="N54" s="40">
        <f t="shared" si="7"/>
        <v>0</v>
      </c>
    </row>
    <row r="55" spans="1:14" ht="30" x14ac:dyDescent="0.25">
      <c r="A55" s="34" t="s">
        <v>106</v>
      </c>
      <c r="B55" s="34" t="s">
        <v>2</v>
      </c>
      <c r="C55" s="34" t="s">
        <v>48</v>
      </c>
      <c r="D55" s="4" t="s">
        <v>49</v>
      </c>
      <c r="E55" s="34" t="s">
        <v>6</v>
      </c>
      <c r="F55" s="5">
        <v>559.34</v>
      </c>
      <c r="G55" s="5"/>
      <c r="H55" s="5"/>
      <c r="I55" s="5"/>
      <c r="J55" s="5"/>
      <c r="K55" s="5"/>
      <c r="L55" s="5"/>
      <c r="M55" s="5"/>
      <c r="N55" s="5"/>
    </row>
    <row r="56" spans="1:14" ht="18" x14ac:dyDescent="0.25">
      <c r="A56" s="10" t="s">
        <v>107</v>
      </c>
      <c r="B56" s="50" t="s">
        <v>53</v>
      </c>
      <c r="C56" s="50"/>
      <c r="D56" s="50"/>
      <c r="E56" s="50"/>
      <c r="F56" s="50"/>
      <c r="G56" s="50"/>
      <c r="H56" s="50"/>
      <c r="I56" s="50"/>
      <c r="J56" s="50"/>
      <c r="K56" s="50"/>
      <c r="L56" s="40">
        <f>SUM(L57)</f>
        <v>0</v>
      </c>
      <c r="M56" s="40">
        <f t="shared" ref="M56" si="8">SUM(M57)</f>
        <v>0</v>
      </c>
      <c r="N56" s="40">
        <f t="shared" ref="N56" si="9">SUM(N57)</f>
        <v>0</v>
      </c>
    </row>
    <row r="57" spans="1:14" ht="30" x14ac:dyDescent="0.25">
      <c r="A57" s="34" t="s">
        <v>108</v>
      </c>
      <c r="B57" s="34" t="s">
        <v>2</v>
      </c>
      <c r="C57" s="34" t="s">
        <v>52</v>
      </c>
      <c r="D57" s="4" t="s">
        <v>53</v>
      </c>
      <c r="E57" s="34" t="s">
        <v>46</v>
      </c>
      <c r="F57" s="5">
        <v>48</v>
      </c>
      <c r="G57" s="5"/>
      <c r="H57" s="5"/>
      <c r="I57" s="5"/>
      <c r="J57" s="5"/>
      <c r="K57" s="5"/>
      <c r="L57" s="5"/>
      <c r="M57" s="5"/>
      <c r="N57" s="5"/>
    </row>
    <row r="58" spans="1:14" ht="18" x14ac:dyDescent="0.25">
      <c r="A58" s="10" t="s">
        <v>109</v>
      </c>
      <c r="B58" s="50" t="s">
        <v>75</v>
      </c>
      <c r="C58" s="50"/>
      <c r="D58" s="50"/>
      <c r="E58" s="50"/>
      <c r="F58" s="50"/>
      <c r="G58" s="50"/>
      <c r="H58" s="50"/>
      <c r="I58" s="50"/>
      <c r="J58" s="50"/>
      <c r="K58" s="50"/>
      <c r="L58" s="40">
        <f>SUM(L59:L61)</f>
        <v>0</v>
      </c>
      <c r="M58" s="40">
        <f t="shared" ref="M58:N58" si="10">SUM(M59:M61)</f>
        <v>0</v>
      </c>
      <c r="N58" s="40">
        <f t="shared" si="10"/>
        <v>0</v>
      </c>
    </row>
    <row r="59" spans="1:14" ht="30" x14ac:dyDescent="0.25">
      <c r="A59" s="34" t="s">
        <v>110</v>
      </c>
      <c r="B59" s="34" t="s">
        <v>2</v>
      </c>
      <c r="C59" s="34" t="s">
        <v>44</v>
      </c>
      <c r="D59" s="4" t="s">
        <v>45</v>
      </c>
      <c r="E59" s="34" t="s">
        <v>46</v>
      </c>
      <c r="F59" s="5">
        <v>39</v>
      </c>
      <c r="G59" s="5"/>
      <c r="H59" s="5"/>
      <c r="I59" s="5"/>
      <c r="J59" s="5"/>
      <c r="K59" s="5"/>
      <c r="L59" s="5"/>
      <c r="M59" s="5"/>
      <c r="N59" s="5"/>
    </row>
    <row r="60" spans="1:14" ht="30" x14ac:dyDescent="0.25">
      <c r="A60" s="34" t="s">
        <v>150</v>
      </c>
      <c r="B60" s="34" t="s">
        <v>2</v>
      </c>
      <c r="C60" s="34" t="s">
        <v>54</v>
      </c>
      <c r="D60" s="4" t="s">
        <v>55</v>
      </c>
      <c r="E60" s="34" t="s">
        <v>46</v>
      </c>
      <c r="F60" s="5">
        <v>4</v>
      </c>
      <c r="G60" s="5"/>
      <c r="H60" s="5"/>
      <c r="I60" s="5"/>
      <c r="J60" s="5"/>
      <c r="K60" s="5"/>
      <c r="L60" s="5"/>
      <c r="M60" s="5"/>
      <c r="N60" s="5"/>
    </row>
    <row r="61" spans="1:14" ht="30" x14ac:dyDescent="0.25">
      <c r="A61" s="34" t="s">
        <v>151</v>
      </c>
      <c r="B61" s="34" t="s">
        <v>2</v>
      </c>
      <c r="C61" s="34" t="s">
        <v>76</v>
      </c>
      <c r="D61" s="4" t="s">
        <v>47</v>
      </c>
      <c r="E61" s="34" t="s">
        <v>6</v>
      </c>
      <c r="F61" s="5">
        <v>15.22</v>
      </c>
      <c r="G61" s="5"/>
      <c r="H61" s="5"/>
      <c r="I61" s="5"/>
      <c r="J61" s="5"/>
      <c r="K61" s="5"/>
      <c r="L61" s="5"/>
      <c r="M61" s="5"/>
      <c r="N61" s="5"/>
    </row>
    <row r="62" spans="1:14" ht="18" x14ac:dyDescent="0.25">
      <c r="A62" s="10" t="s">
        <v>111</v>
      </c>
      <c r="B62" s="50" t="s">
        <v>121</v>
      </c>
      <c r="C62" s="50"/>
      <c r="D62" s="50"/>
      <c r="E62" s="50"/>
      <c r="F62" s="50"/>
      <c r="G62" s="50"/>
      <c r="H62" s="50"/>
      <c r="I62" s="50"/>
      <c r="J62" s="50"/>
      <c r="K62" s="50"/>
      <c r="L62" s="40">
        <f>SUM(L63:L65)</f>
        <v>0</v>
      </c>
      <c r="M62" s="40">
        <f t="shared" ref="M62:N62" si="11">SUM(M63:M65)</f>
        <v>0</v>
      </c>
      <c r="N62" s="40">
        <f t="shared" si="11"/>
        <v>0</v>
      </c>
    </row>
    <row r="63" spans="1:14" ht="27.75" customHeight="1" x14ac:dyDescent="0.25">
      <c r="A63" s="34" t="s">
        <v>112</v>
      </c>
      <c r="B63" s="34" t="s">
        <v>2</v>
      </c>
      <c r="C63" s="34" t="s">
        <v>44</v>
      </c>
      <c r="D63" s="4" t="s">
        <v>45</v>
      </c>
      <c r="E63" s="34" t="s">
        <v>46</v>
      </c>
      <c r="F63" s="5">
        <v>12</v>
      </c>
      <c r="G63" s="5"/>
      <c r="H63" s="5"/>
      <c r="I63" s="5"/>
      <c r="J63" s="5"/>
      <c r="K63" s="5"/>
      <c r="L63" s="5"/>
      <c r="M63" s="5"/>
      <c r="N63" s="5"/>
    </row>
    <row r="64" spans="1:14" ht="30" x14ac:dyDescent="0.25">
      <c r="A64" s="34" t="s">
        <v>113</v>
      </c>
      <c r="B64" s="34" t="s">
        <v>2</v>
      </c>
      <c r="C64" s="34" t="s">
        <v>76</v>
      </c>
      <c r="D64" s="4" t="s">
        <v>47</v>
      </c>
      <c r="E64" s="34" t="s">
        <v>6</v>
      </c>
      <c r="F64" s="5">
        <v>3</v>
      </c>
      <c r="G64" s="5"/>
      <c r="H64" s="5"/>
      <c r="I64" s="5"/>
      <c r="J64" s="5"/>
      <c r="K64" s="5"/>
      <c r="L64" s="5"/>
      <c r="M64" s="5"/>
      <c r="N64" s="5"/>
    </row>
    <row r="65" spans="1:14" ht="27.75" customHeight="1" x14ac:dyDescent="0.25">
      <c r="A65" s="9" t="s">
        <v>114</v>
      </c>
      <c r="B65" s="51" t="s">
        <v>116</v>
      </c>
      <c r="C65" s="51"/>
      <c r="D65" s="51"/>
      <c r="E65" s="51"/>
      <c r="F65" s="51"/>
      <c r="G65" s="51"/>
      <c r="H65" s="51"/>
      <c r="I65" s="51"/>
      <c r="J65" s="51"/>
      <c r="K65" s="51"/>
      <c r="L65" s="38">
        <f>SUM(L66)</f>
        <v>0</v>
      </c>
      <c r="M65" s="38">
        <f t="shared" ref="M65" si="12">SUM(M66)</f>
        <v>0</v>
      </c>
      <c r="N65" s="38">
        <f t="shared" ref="N65" si="13">SUM(N66)</f>
        <v>0</v>
      </c>
    </row>
    <row r="66" spans="1:14" ht="34.5" customHeight="1" x14ac:dyDescent="0.25">
      <c r="A66" s="34" t="s">
        <v>115</v>
      </c>
      <c r="B66" s="34" t="s">
        <v>2</v>
      </c>
      <c r="C66" s="34" t="s">
        <v>35</v>
      </c>
      <c r="D66" s="4" t="s">
        <v>152</v>
      </c>
      <c r="E66" s="34" t="s">
        <v>36</v>
      </c>
      <c r="F66" s="5">
        <v>1</v>
      </c>
      <c r="G66" s="5"/>
      <c r="H66" s="5"/>
      <c r="I66" s="5"/>
      <c r="J66" s="5"/>
      <c r="K66" s="5"/>
      <c r="L66" s="5"/>
      <c r="M66" s="5"/>
      <c r="N66" s="5"/>
    </row>
    <row r="67" spans="1:14" x14ac:dyDescent="0.25"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5">
      <c r="F68" s="7"/>
      <c r="G68" s="7"/>
      <c r="H68" s="7"/>
      <c r="I68" s="7"/>
      <c r="J68" s="7"/>
      <c r="K68" s="7"/>
      <c r="L68" s="7"/>
      <c r="M68" s="7"/>
      <c r="N68" s="7"/>
    </row>
    <row r="69" spans="1:14" ht="40.5" x14ac:dyDescent="0.25">
      <c r="F69" s="7"/>
      <c r="G69" s="7"/>
      <c r="H69" s="7"/>
      <c r="I69" s="54" t="s">
        <v>117</v>
      </c>
      <c r="J69" s="54"/>
      <c r="K69" s="54"/>
      <c r="L69" s="11" t="s">
        <v>118</v>
      </c>
      <c r="M69" s="11" t="s">
        <v>119</v>
      </c>
      <c r="N69" s="12" t="s">
        <v>0</v>
      </c>
    </row>
    <row r="70" spans="1:14" ht="20.25" x14ac:dyDescent="0.25">
      <c r="F70" s="7"/>
      <c r="G70" s="7"/>
      <c r="H70" s="7"/>
      <c r="I70" s="54"/>
      <c r="J70" s="54"/>
      <c r="K70" s="54"/>
      <c r="L70" s="12">
        <f>SUM(L65,L47,L34,L15,L12)</f>
        <v>0</v>
      </c>
      <c r="M70" s="12">
        <f>SUM(M65,M47,M34,M15,M12)</f>
        <v>0</v>
      </c>
      <c r="N70" s="12">
        <f>SUM(N65,N47,N34,N15,N12)</f>
        <v>0</v>
      </c>
    </row>
    <row r="71" spans="1:14" ht="15.75" x14ac:dyDescent="0.25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5.75" x14ac:dyDescent="0.25">
      <c r="D72" s="2" t="s">
        <v>160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x14ac:dyDescent="0.2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5.75" x14ac:dyDescent="0.25">
      <c r="D74" s="2"/>
      <c r="E74" s="2"/>
      <c r="F74" s="8"/>
      <c r="G74" s="8"/>
      <c r="H74" s="8"/>
      <c r="I74" s="8"/>
      <c r="J74" s="8"/>
      <c r="K74" s="8"/>
      <c r="L74" s="2"/>
      <c r="M74" s="2"/>
      <c r="N74" s="2"/>
    </row>
    <row r="75" spans="1:14" ht="15.75" x14ac:dyDescent="0.25">
      <c r="D75" s="2"/>
      <c r="E75" s="2"/>
      <c r="F75" s="53" t="s">
        <v>161</v>
      </c>
      <c r="G75" s="53"/>
      <c r="H75" s="53"/>
      <c r="I75" s="53"/>
      <c r="J75" s="53"/>
      <c r="K75" s="53"/>
      <c r="L75" s="2"/>
      <c r="M75" s="2"/>
      <c r="N75" s="2"/>
    </row>
    <row r="76" spans="1:14" ht="16.5" thickBot="1" x14ac:dyDescent="0.3">
      <c r="D76" s="2"/>
      <c r="E76" s="2"/>
      <c r="F76" s="53"/>
      <c r="G76" s="53"/>
      <c r="H76" s="53"/>
      <c r="I76" s="53"/>
      <c r="J76" s="53"/>
      <c r="K76" s="53"/>
      <c r="L76" s="2"/>
      <c r="M76" s="2"/>
      <c r="N76" s="6"/>
    </row>
    <row r="77" spans="1:14" ht="15.75" customHeight="1" x14ac:dyDescent="0.25">
      <c r="A77" s="73"/>
      <c r="B77" s="74"/>
      <c r="C77" s="74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6"/>
    </row>
    <row r="78" spans="1:14" ht="15" customHeight="1" x14ac:dyDescent="0.25">
      <c r="A78" s="83" t="s">
        <v>164</v>
      </c>
      <c r="B78" s="77"/>
      <c r="C78" s="77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9"/>
    </row>
    <row r="79" spans="1:14" ht="15.75" customHeight="1" thickBot="1" x14ac:dyDescent="0.3">
      <c r="A79" s="80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2"/>
    </row>
  </sheetData>
  <mergeCells count="34">
    <mergeCell ref="A7:N7"/>
    <mergeCell ref="A4:N4"/>
    <mergeCell ref="A9:K9"/>
    <mergeCell ref="F75:K75"/>
    <mergeCell ref="F76:K76"/>
    <mergeCell ref="B12:K12"/>
    <mergeCell ref="B48:K48"/>
    <mergeCell ref="B15:K15"/>
    <mergeCell ref="B35:K35"/>
    <mergeCell ref="B37:K37"/>
    <mergeCell ref="B42:K42"/>
    <mergeCell ref="B47:K47"/>
    <mergeCell ref="B54:K54"/>
    <mergeCell ref="B56:K56"/>
    <mergeCell ref="B58:K58"/>
    <mergeCell ref="B65:K65"/>
    <mergeCell ref="I69:K70"/>
    <mergeCell ref="B62:K62"/>
    <mergeCell ref="A1:N2"/>
    <mergeCell ref="A10:A11"/>
    <mergeCell ref="B30:K30"/>
    <mergeCell ref="B34:K34"/>
    <mergeCell ref="F10:F11"/>
    <mergeCell ref="E10:E11"/>
    <mergeCell ref="D10:D11"/>
    <mergeCell ref="C10:C11"/>
    <mergeCell ref="B10:B11"/>
    <mergeCell ref="L10:N10"/>
    <mergeCell ref="I10:K10"/>
    <mergeCell ref="H10:H11"/>
    <mergeCell ref="G10:G11"/>
    <mergeCell ref="B16:K16"/>
    <mergeCell ref="A5:N5"/>
    <mergeCell ref="A6:N6"/>
  </mergeCells>
  <pageMargins left="0.98425196850393704" right="0.78740157480314965" top="0.78740157480314965" bottom="0.78740157480314965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opLeftCell="A7" zoomScale="70" zoomScaleNormal="70" workbookViewId="0">
      <selection activeCell="E37" sqref="E37:J37"/>
    </sheetView>
  </sheetViews>
  <sheetFormatPr defaultRowHeight="15" x14ac:dyDescent="0.25"/>
  <cols>
    <col min="2" max="2" width="95.7109375" customWidth="1"/>
    <col min="3" max="3" width="14.7109375" customWidth="1"/>
    <col min="4" max="4" width="23.28515625" customWidth="1"/>
    <col min="5" max="5" width="13.140625" customWidth="1"/>
    <col min="6" max="6" width="16.85546875" customWidth="1"/>
    <col min="7" max="7" width="11.7109375" customWidth="1"/>
    <col min="8" max="8" width="18.42578125" customWidth="1"/>
    <col min="9" max="9" width="14.85546875" customWidth="1"/>
    <col min="10" max="10" width="21.42578125" customWidth="1"/>
  </cols>
  <sheetData>
    <row r="1" spans="1:10" ht="15.75" customHeight="1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6.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18" x14ac:dyDescent="0.25">
      <c r="A3" s="69" t="str">
        <f>'ORÇAMENTO TOTAL'!A4</f>
        <v>MUNICIPIO DE TRÊS DE MAIO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8" x14ac:dyDescent="0.25">
      <c r="A4" s="30"/>
      <c r="B4" s="2"/>
      <c r="C4" s="2"/>
      <c r="D4" s="2"/>
      <c r="E4" s="2"/>
      <c r="F4" s="2"/>
      <c r="G4" s="2"/>
      <c r="H4" s="2"/>
    </row>
    <row r="5" spans="1:10" ht="47.25" customHeight="1" thickBot="1" x14ac:dyDescent="0.3">
      <c r="A5" s="68" t="str">
        <f>'ORÇAMENTO TOTAL'!A5</f>
        <v>Endereço da obra: RUA SÃO BOAVENTURA (TRECHO ENTRE GALERIA SOBRE LAJ. MORANGUEIRA E RUA SANTO ANTÔNIO) E RUA MATO GROSSO (TRECHO ENTRE RUA SANTO ANTÔNIO E RUA OSVALDO CRUZ) - TRÊS DE MAIO - RS</v>
      </c>
      <c r="B5" s="68"/>
      <c r="C5" s="68"/>
      <c r="D5" s="68"/>
      <c r="E5" s="68"/>
      <c r="F5" s="68"/>
      <c r="G5" s="68"/>
      <c r="H5" s="68"/>
      <c r="I5" s="68"/>
      <c r="J5" s="68"/>
    </row>
    <row r="6" spans="1:10" ht="30" customHeight="1" thickBot="1" x14ac:dyDescent="0.3">
      <c r="A6" s="55" t="str">
        <f>'ORÇAMENTO TOTAL'!A6:N6</f>
        <v xml:space="preserve">EMPRESA: 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30" customHeight="1" thickBot="1" x14ac:dyDescent="0.3">
      <c r="A7" s="70" t="str">
        <f>'ORÇAMENTO TOTAL'!A7:N7</f>
        <v xml:space="preserve">CNPJ: </v>
      </c>
      <c r="B7" s="71"/>
      <c r="C7" s="71"/>
      <c r="D7" s="71"/>
      <c r="E7" s="71"/>
      <c r="F7" s="71"/>
      <c r="G7" s="71"/>
      <c r="H7" s="71"/>
      <c r="I7" s="71"/>
      <c r="J7" s="72"/>
    </row>
    <row r="8" spans="1:10" ht="18" x14ac:dyDescent="0.25">
      <c r="A8" s="30"/>
      <c r="B8" s="2"/>
      <c r="C8" s="2"/>
      <c r="D8" s="2"/>
      <c r="E8" s="2"/>
      <c r="F8" s="2"/>
      <c r="G8" s="2"/>
      <c r="H8" s="2"/>
    </row>
    <row r="9" spans="1:10" ht="18" x14ac:dyDescent="0.25">
      <c r="A9" s="61" t="str">
        <f>'ORÇAMENTO TOTAL'!A9</f>
        <v>DRENAGEM PLUVIAL, EXECUÇÃO DE PAVIMENTAÇÃO ASFÁLTICA SOBRE CALÇAMENTO E SINALIZAÇÃO.</v>
      </c>
      <c r="B9" s="61"/>
      <c r="C9" s="61"/>
      <c r="D9" s="61"/>
      <c r="E9" s="61"/>
      <c r="F9" s="61"/>
      <c r="G9" s="61"/>
      <c r="H9" s="61"/>
      <c r="I9" s="61"/>
      <c r="J9" s="61"/>
    </row>
    <row r="10" spans="1:10" ht="30.75" customHeight="1" x14ac:dyDescent="0.25">
      <c r="A10" s="62" t="s">
        <v>10</v>
      </c>
      <c r="B10" s="62" t="s">
        <v>11</v>
      </c>
      <c r="C10" s="62" t="s">
        <v>21</v>
      </c>
      <c r="D10" s="62" t="s">
        <v>27</v>
      </c>
      <c r="E10" s="67" t="s">
        <v>28</v>
      </c>
      <c r="F10" s="67"/>
      <c r="G10" s="67"/>
      <c r="H10" s="67"/>
      <c r="I10" s="67"/>
      <c r="J10" s="67"/>
    </row>
    <row r="11" spans="1:10" ht="18" x14ac:dyDescent="0.25">
      <c r="A11" s="63"/>
      <c r="B11" s="63"/>
      <c r="C11" s="63"/>
      <c r="D11" s="63"/>
      <c r="E11" s="65" t="s">
        <v>22</v>
      </c>
      <c r="F11" s="66"/>
      <c r="G11" s="65" t="s">
        <v>23</v>
      </c>
      <c r="H11" s="66"/>
      <c r="I11" s="65" t="s">
        <v>24</v>
      </c>
      <c r="J11" s="66"/>
    </row>
    <row r="12" spans="1:10" ht="18" x14ac:dyDescent="0.25">
      <c r="A12" s="64"/>
      <c r="B12" s="64"/>
      <c r="C12" s="64"/>
      <c r="D12" s="64"/>
      <c r="E12" s="13" t="s">
        <v>25</v>
      </c>
      <c r="F12" s="13" t="s">
        <v>26</v>
      </c>
      <c r="G12" s="13" t="s">
        <v>25</v>
      </c>
      <c r="H12" s="13" t="s">
        <v>26</v>
      </c>
      <c r="I12" s="13" t="s">
        <v>25</v>
      </c>
      <c r="J12" s="13" t="s">
        <v>26</v>
      </c>
    </row>
    <row r="13" spans="1:10" ht="30" customHeight="1" x14ac:dyDescent="0.25">
      <c r="A13" s="18" t="s">
        <v>17</v>
      </c>
      <c r="B13" s="18" t="str">
        <f>'ORÇAMENTO TOTAL'!B12:K12</f>
        <v>SERVIÇOS PRELIMINARES E MOBILIZAÇÃO</v>
      </c>
      <c r="C13" s="19" t="e">
        <f>D13*100/$D$31</f>
        <v>#DIV/0!</v>
      </c>
      <c r="D13" s="23">
        <f>'ORÇAMENTO TOTAL'!N12</f>
        <v>0</v>
      </c>
      <c r="E13" s="23">
        <v>100</v>
      </c>
      <c r="F13" s="23">
        <f>E13*D13/100</f>
        <v>0</v>
      </c>
      <c r="G13" s="27"/>
      <c r="H13" s="27"/>
      <c r="I13" s="27"/>
      <c r="J13" s="27"/>
    </row>
    <row r="14" spans="1:10" ht="30" customHeight="1" x14ac:dyDescent="0.25">
      <c r="A14" s="21" t="s">
        <v>82</v>
      </c>
      <c r="B14" s="22" t="str">
        <f>'ORÇAMENTO TOTAL'!B15:K15</f>
        <v>MEIO-FIO E DRENAGEM</v>
      </c>
      <c r="C14" s="19" t="e">
        <f>SUM(C15:C16)</f>
        <v>#DIV/0!</v>
      </c>
      <c r="D14" s="23">
        <f>'ORÇAMENTO TOTAL'!N15</f>
        <v>0</v>
      </c>
      <c r="E14" s="24" t="e">
        <f>F14/D14*(100)</f>
        <v>#DIV/0!</v>
      </c>
      <c r="F14" s="23">
        <f t="shared" ref="F14:H14" si="0">SUM(F15:F16)</f>
        <v>0</v>
      </c>
      <c r="G14" s="24" t="e">
        <f>H14/D14*(100)</f>
        <v>#DIV/0!</v>
      </c>
      <c r="H14" s="23">
        <f t="shared" si="0"/>
        <v>0</v>
      </c>
      <c r="I14" s="24"/>
      <c r="J14" s="24"/>
    </row>
    <row r="15" spans="1:10" ht="30" customHeight="1" x14ac:dyDescent="0.25">
      <c r="A15" s="14" t="s">
        <v>56</v>
      </c>
      <c r="B15" s="16" t="str">
        <f>'ORÇAMENTO TOTAL'!B16:K16</f>
        <v>EXECUÇÃO DE DRENAGEM PLUVIAL NA RUA</v>
      </c>
      <c r="C15" s="17" t="e">
        <f>D15*100/$D$31</f>
        <v>#DIV/0!</v>
      </c>
      <c r="D15" s="25">
        <f>'ORÇAMENTO TOTAL'!N16</f>
        <v>0</v>
      </c>
      <c r="E15" s="25">
        <v>70</v>
      </c>
      <c r="F15" s="25">
        <f>E15*D15/100</f>
        <v>0</v>
      </c>
      <c r="G15" s="25">
        <v>30</v>
      </c>
      <c r="H15" s="25">
        <f t="shared" ref="H15:H16" si="1">G15*D15/100</f>
        <v>0</v>
      </c>
      <c r="I15" s="25"/>
      <c r="J15" s="25"/>
    </row>
    <row r="16" spans="1:10" ht="30" customHeight="1" x14ac:dyDescent="0.25">
      <c r="A16" s="14" t="s">
        <v>57</v>
      </c>
      <c r="B16" s="15" t="str">
        <f>'ORÇAMENTO TOTAL'!B30:K30</f>
        <v>REMOÇÃO E REASSENTAMENTO DE MEIO-FIO E EXECUÇÃO DE SARJETA</v>
      </c>
      <c r="C16" s="17" t="e">
        <f>D16*100/$D$31</f>
        <v>#DIV/0!</v>
      </c>
      <c r="D16" s="25">
        <f>'ORÇAMENTO TOTAL'!N30</f>
        <v>0</v>
      </c>
      <c r="E16" s="25">
        <v>30</v>
      </c>
      <c r="F16" s="25">
        <f>E16*D16/100</f>
        <v>0</v>
      </c>
      <c r="G16" s="25">
        <v>70</v>
      </c>
      <c r="H16" s="25">
        <f t="shared" si="1"/>
        <v>0</v>
      </c>
      <c r="I16" s="26"/>
      <c r="J16" s="26"/>
    </row>
    <row r="17" spans="1:10" ht="30" customHeight="1" x14ac:dyDescent="0.25">
      <c r="A17" s="21" t="s">
        <v>91</v>
      </c>
      <c r="B17" s="22" t="str">
        <f>'ORÇAMENTO TOTAL'!B34:K34</f>
        <v>PAVIMENTAÇÃO ASFÁLTICA SOBRE CALÇAMENTO</v>
      </c>
      <c r="C17" s="19" t="e">
        <f>SUM(C18:C20)</f>
        <v>#DIV/0!</v>
      </c>
      <c r="D17" s="23">
        <f>'ORÇAMENTO TOTAL'!N34</f>
        <v>0</v>
      </c>
      <c r="E17" s="24"/>
      <c r="F17" s="23"/>
      <c r="G17" s="24" t="e">
        <f>H17/D17*(100)</f>
        <v>#DIV/0!</v>
      </c>
      <c r="H17" s="23">
        <f t="shared" ref="H17:J17" si="2">SUM(H18:H20)</f>
        <v>0</v>
      </c>
      <c r="I17" s="24" t="e">
        <f>J17/D17*(100)</f>
        <v>#DIV/0!</v>
      </c>
      <c r="J17" s="23">
        <f t="shared" si="2"/>
        <v>0</v>
      </c>
    </row>
    <row r="18" spans="1:10" ht="30" customHeight="1" x14ac:dyDescent="0.25">
      <c r="A18" s="15" t="s">
        <v>58</v>
      </c>
      <c r="B18" s="16" t="str">
        <f>'ORÇAMENTO TOTAL'!B35:K35</f>
        <v>LIMPEZA DA PISTA</v>
      </c>
      <c r="C18" s="17" t="e">
        <f>D18*100/$D$31</f>
        <v>#DIV/0!</v>
      </c>
      <c r="D18" s="25">
        <f>'ORÇAMENTO TOTAL'!N35</f>
        <v>0</v>
      </c>
      <c r="E18" s="25"/>
      <c r="F18" s="25"/>
      <c r="G18" s="25">
        <v>50</v>
      </c>
      <c r="H18" s="25">
        <f t="shared" ref="H18:H24" si="3">G18*D18/100</f>
        <v>0</v>
      </c>
      <c r="I18" s="25">
        <v>50</v>
      </c>
      <c r="J18" s="25">
        <f t="shared" ref="J18:J27" si="4">I18*D18/100</f>
        <v>0</v>
      </c>
    </row>
    <row r="19" spans="1:10" ht="30" customHeight="1" x14ac:dyDescent="0.25">
      <c r="A19" s="15" t="s">
        <v>59</v>
      </c>
      <c r="B19" s="16" t="str">
        <f>'ORÇAMENTO TOTAL'!B37:K37</f>
        <v>REPERFILAMENTO DA VIA - CAMADA DE BINDER (3CM)</v>
      </c>
      <c r="C19" s="17" t="e">
        <f>D19*100/$D$31</f>
        <v>#DIV/0!</v>
      </c>
      <c r="D19" s="25">
        <f>'ORÇAMENTO TOTAL'!N37</f>
        <v>0</v>
      </c>
      <c r="E19" s="25"/>
      <c r="F19" s="25"/>
      <c r="G19" s="25">
        <v>50</v>
      </c>
      <c r="H19" s="25">
        <f t="shared" si="3"/>
        <v>0</v>
      </c>
      <c r="I19" s="25">
        <v>50</v>
      </c>
      <c r="J19" s="25">
        <f t="shared" si="4"/>
        <v>0</v>
      </c>
    </row>
    <row r="20" spans="1:10" ht="30" customHeight="1" x14ac:dyDescent="0.25">
      <c r="A20" s="15" t="s">
        <v>60</v>
      </c>
      <c r="B20" s="16" t="str">
        <f>'ORÇAMENTO TOTAL'!B42:K42</f>
        <v>REVESTIMENTO ASFÁLICO - CBUQ - CAMADA DE ROLAMENTO (3CM)</v>
      </c>
      <c r="C20" s="17" t="e">
        <f>D20*100/$D$31</f>
        <v>#DIV/0!</v>
      </c>
      <c r="D20" s="25">
        <f>'ORÇAMENTO TOTAL'!N42</f>
        <v>0</v>
      </c>
      <c r="E20" s="25"/>
      <c r="F20" s="25"/>
      <c r="G20" s="25">
        <v>50</v>
      </c>
      <c r="H20" s="25">
        <f t="shared" si="3"/>
        <v>0</v>
      </c>
      <c r="I20" s="25">
        <v>50</v>
      </c>
      <c r="J20" s="25">
        <f t="shared" si="4"/>
        <v>0</v>
      </c>
    </row>
    <row r="21" spans="1:10" ht="30" customHeight="1" x14ac:dyDescent="0.25">
      <c r="A21" s="21" t="s">
        <v>101</v>
      </c>
      <c r="B21" s="22" t="str">
        <f>'ORÇAMENTO TOTAL'!B47:K47</f>
        <v>SINALIZAÇÃO VIÁRIA</v>
      </c>
      <c r="C21" s="19" t="e">
        <f>SUM(C22:C26)</f>
        <v>#DIV/0!</v>
      </c>
      <c r="D21" s="23">
        <f>SUM(D22:D26)</f>
        <v>0</v>
      </c>
      <c r="E21" s="24"/>
      <c r="F21" s="23"/>
      <c r="G21" s="24" t="e">
        <f>H21/D21*(100)</f>
        <v>#DIV/0!</v>
      </c>
      <c r="H21" s="23">
        <f>SUM(H22:H26)</f>
        <v>0</v>
      </c>
      <c r="I21" s="24" t="e">
        <f>J21/D21*(100)</f>
        <v>#DIV/0!</v>
      </c>
      <c r="J21" s="23">
        <f>SUM(J22:J26)</f>
        <v>0</v>
      </c>
    </row>
    <row r="22" spans="1:10" ht="30" customHeight="1" x14ac:dyDescent="0.25">
      <c r="A22" s="15" t="s">
        <v>62</v>
      </c>
      <c r="B22" s="16" t="str">
        <f>'ORÇAMENTO TOTAL'!B48:K48</f>
        <v>EXECUÇÃO DE LOMBOFAIXAS</v>
      </c>
      <c r="C22" s="17" t="e">
        <f t="shared" ref="C22:C27" si="5">D22*100/$D$31</f>
        <v>#DIV/0!</v>
      </c>
      <c r="D22" s="25">
        <f>'ORÇAMENTO TOTAL'!N48</f>
        <v>0</v>
      </c>
      <c r="E22" s="25"/>
      <c r="F22" s="25"/>
      <c r="G22" s="25"/>
      <c r="H22" s="25">
        <f t="shared" si="3"/>
        <v>0</v>
      </c>
      <c r="I22" s="25">
        <v>100</v>
      </c>
      <c r="J22" s="25">
        <f t="shared" si="4"/>
        <v>0</v>
      </c>
    </row>
    <row r="23" spans="1:10" ht="30" customHeight="1" x14ac:dyDescent="0.25">
      <c r="A23" s="15" t="s">
        <v>107</v>
      </c>
      <c r="B23" s="16" t="str">
        <f>'ORÇAMENTO TOTAL'!B54:K54</f>
        <v>SINALIZAÇÃO HORIZONTAL - PINTURAS</v>
      </c>
      <c r="C23" s="17" t="e">
        <f t="shared" si="5"/>
        <v>#DIV/0!</v>
      </c>
      <c r="D23" s="25">
        <f>'ORÇAMENTO TOTAL'!N54</f>
        <v>0</v>
      </c>
      <c r="E23" s="25"/>
      <c r="F23" s="25"/>
      <c r="G23" s="25"/>
      <c r="H23" s="25">
        <f t="shared" si="3"/>
        <v>0</v>
      </c>
      <c r="I23" s="25">
        <v>100</v>
      </c>
      <c r="J23" s="25">
        <f t="shared" si="4"/>
        <v>0</v>
      </c>
    </row>
    <row r="24" spans="1:10" ht="42" customHeight="1" x14ac:dyDescent="0.25">
      <c r="A24" s="15" t="s">
        <v>109</v>
      </c>
      <c r="B24" s="16" t="str">
        <f>'ORÇAMENTO TOTAL'!B56:K56</f>
        <v>RAMPA DE ACESSIBILIDADE (CONCRETO 6,0cm), INCLUSIVE PINTURA E PISO TÁTIL DE ALERTA</v>
      </c>
      <c r="C24" s="17" t="e">
        <f t="shared" si="5"/>
        <v>#DIV/0!</v>
      </c>
      <c r="D24" s="25">
        <f>'ORÇAMENTO TOTAL'!N56</f>
        <v>0</v>
      </c>
      <c r="E24" s="25"/>
      <c r="F24" s="25"/>
      <c r="G24" s="25"/>
      <c r="H24" s="25">
        <f t="shared" si="3"/>
        <v>0</v>
      </c>
      <c r="I24" s="25">
        <v>100</v>
      </c>
      <c r="J24" s="25">
        <f t="shared" si="4"/>
        <v>0</v>
      </c>
    </row>
    <row r="25" spans="1:10" ht="30" customHeight="1" x14ac:dyDescent="0.25">
      <c r="A25" s="15" t="s">
        <v>111</v>
      </c>
      <c r="B25" s="16" t="str">
        <f>'ORÇAMENTO TOTAL'!B58:K58</f>
        <v>SINALIZAÇÃO VERTICAL - PLACAS</v>
      </c>
      <c r="C25" s="17" t="e">
        <f t="shared" si="5"/>
        <v>#DIV/0!</v>
      </c>
      <c r="D25" s="25">
        <f>'ORÇAMENTO TOTAL'!N58</f>
        <v>0</v>
      </c>
      <c r="E25" s="25"/>
      <c r="F25" s="25"/>
      <c r="G25" s="25"/>
      <c r="H25" s="25"/>
      <c r="I25" s="25">
        <v>100</v>
      </c>
      <c r="J25" s="25">
        <f t="shared" si="4"/>
        <v>0</v>
      </c>
    </row>
    <row r="26" spans="1:10" ht="30" customHeight="1" x14ac:dyDescent="0.25">
      <c r="A26" s="15" t="s">
        <v>120</v>
      </c>
      <c r="B26" s="16" t="str">
        <f>'ORÇAMENTO TOTAL'!B62:K62</f>
        <v>SINALIZAÇÃO VERTICAL - PLACAS DE IDENTIFICAÇÃO DAS RUAS</v>
      </c>
      <c r="C26" s="17" t="e">
        <f t="shared" si="5"/>
        <v>#DIV/0!</v>
      </c>
      <c r="D26" s="25">
        <f>'ORÇAMENTO TOTAL'!N62</f>
        <v>0</v>
      </c>
      <c r="E26" s="25"/>
      <c r="F26" s="25"/>
      <c r="G26" s="25"/>
      <c r="H26" s="25"/>
      <c r="I26" s="25">
        <v>100</v>
      </c>
      <c r="J26" s="25">
        <f t="shared" ref="J26" si="6">I26*D26/100</f>
        <v>0</v>
      </c>
    </row>
    <row r="27" spans="1:10" ht="30" customHeight="1" x14ac:dyDescent="0.25">
      <c r="A27" s="21" t="s">
        <v>114</v>
      </c>
      <c r="B27" s="22" t="str">
        <f>'ORÇAMENTO TOTAL'!B65:K65</f>
        <v>DESMOBILIZAÇÃO DOS EQUIPAMENTOS</v>
      </c>
      <c r="C27" s="19" t="e">
        <f t="shared" si="5"/>
        <v>#DIV/0!</v>
      </c>
      <c r="D27" s="20">
        <f>'ORÇAMENTO TOTAL'!N65</f>
        <v>0</v>
      </c>
      <c r="E27" s="20"/>
      <c r="F27" s="20"/>
      <c r="G27" s="20"/>
      <c r="H27" s="20"/>
      <c r="I27" s="20">
        <v>100</v>
      </c>
      <c r="J27" s="20">
        <f t="shared" si="4"/>
        <v>0</v>
      </c>
    </row>
    <row r="28" spans="1:10" ht="15.75" x14ac:dyDescent="0.25">
      <c r="B28" s="2"/>
      <c r="C28" s="2"/>
      <c r="D28" s="6"/>
      <c r="E28" s="6"/>
      <c r="F28" s="6"/>
      <c r="G28" s="6"/>
      <c r="H28" s="6"/>
      <c r="I28" s="2"/>
      <c r="J28" s="2"/>
    </row>
    <row r="29" spans="1:10" ht="15.75" x14ac:dyDescent="0.25">
      <c r="B29" s="2"/>
      <c r="C29" s="2"/>
      <c r="D29" s="6"/>
      <c r="E29" s="2"/>
      <c r="F29" s="2"/>
      <c r="G29" s="2"/>
      <c r="H29" s="2"/>
      <c r="I29" s="2"/>
      <c r="J29" s="2"/>
    </row>
    <row r="30" spans="1:10" ht="45" customHeight="1" x14ac:dyDescent="0.3">
      <c r="B30" s="28" t="s">
        <v>30</v>
      </c>
      <c r="C30" s="28"/>
      <c r="D30" s="29"/>
      <c r="E30" s="28" t="e">
        <f>F30*100/D31</f>
        <v>#DIV/0!</v>
      </c>
      <c r="F30" s="29">
        <f>SUM(F13,F14,F17,F21,F27)</f>
        <v>0</v>
      </c>
      <c r="G30" s="28" t="e">
        <f>H30*100/D31</f>
        <v>#DIV/0!</v>
      </c>
      <c r="H30" s="29">
        <f>SUM(H13,H14,H17,H21,H27)</f>
        <v>0</v>
      </c>
      <c r="I30" s="28" t="e">
        <f>J30*100/D31</f>
        <v>#DIV/0!</v>
      </c>
      <c r="J30" s="29">
        <f>SUM(J13,J14,J17,J21,J27)</f>
        <v>0</v>
      </c>
    </row>
    <row r="31" spans="1:10" ht="45" customHeight="1" x14ac:dyDescent="0.3">
      <c r="B31" s="28" t="s">
        <v>29</v>
      </c>
      <c r="C31" s="29" t="e">
        <f>SUM(C27,C21,C17,C14,C13)</f>
        <v>#DIV/0!</v>
      </c>
      <c r="D31" s="29">
        <f>SUM(D27,D21,D17,D14,D13)</f>
        <v>0</v>
      </c>
      <c r="E31" s="28" t="e">
        <f>F31*100/D31</f>
        <v>#DIV/0!</v>
      </c>
      <c r="F31" s="29">
        <f>F30</f>
        <v>0</v>
      </c>
      <c r="G31" s="28" t="e">
        <f>H31*100/D31</f>
        <v>#DIV/0!</v>
      </c>
      <c r="H31" s="29">
        <f>ROUND(H30+F31,2)</f>
        <v>0</v>
      </c>
      <c r="I31" s="29" t="e">
        <f>J31*100/D31</f>
        <v>#DIV/0!</v>
      </c>
      <c r="J31" s="29">
        <f>ROUND(J30+H31,2)</f>
        <v>0</v>
      </c>
    </row>
    <row r="32" spans="1:10" ht="15.75" x14ac:dyDescent="0.25">
      <c r="B32" s="2"/>
      <c r="C32" s="2"/>
      <c r="D32" s="2"/>
      <c r="E32" s="2"/>
      <c r="F32" s="2"/>
      <c r="G32" s="2"/>
      <c r="H32" s="2"/>
      <c r="I32" s="2"/>
      <c r="J32" s="2"/>
    </row>
    <row r="33" spans="2:10" ht="15.75" x14ac:dyDescent="0.25">
      <c r="B33" s="2"/>
      <c r="C33" s="2"/>
      <c r="D33" s="2"/>
      <c r="E33" s="2"/>
      <c r="F33" s="2"/>
      <c r="G33" s="2"/>
      <c r="H33" s="2"/>
      <c r="I33" s="2"/>
      <c r="J33" s="2"/>
    </row>
    <row r="34" spans="2:10" ht="15.75" x14ac:dyDescent="0.25">
      <c r="B34" s="2"/>
      <c r="C34" s="2"/>
      <c r="D34" s="2"/>
      <c r="E34" s="2"/>
      <c r="F34" s="2"/>
      <c r="G34" s="2"/>
      <c r="H34" s="2"/>
      <c r="I34" s="2"/>
      <c r="J34" s="2"/>
    </row>
    <row r="35" spans="2:10" ht="15.75" x14ac:dyDescent="0.25">
      <c r="B35" s="2" t="str">
        <f>'ORÇAMENTO TOTAL'!D72</f>
        <v>Local e Data</v>
      </c>
      <c r="C35" s="2"/>
      <c r="D35" s="2"/>
      <c r="E35" s="8"/>
      <c r="F35" s="8"/>
      <c r="G35" s="8"/>
      <c r="H35" s="8"/>
      <c r="I35" s="8"/>
      <c r="J35" s="8"/>
    </row>
    <row r="36" spans="2:10" ht="15.75" x14ac:dyDescent="0.25">
      <c r="E36" s="53" t="s">
        <v>161</v>
      </c>
      <c r="F36" s="53"/>
      <c r="G36" s="53"/>
      <c r="H36" s="53"/>
      <c r="I36" s="53"/>
      <c r="J36" s="53"/>
    </row>
    <row r="37" spans="2:10" ht="15.75" x14ac:dyDescent="0.25">
      <c r="E37" s="53"/>
      <c r="F37" s="53"/>
      <c r="G37" s="53"/>
      <c r="H37" s="53"/>
      <c r="I37" s="53"/>
      <c r="J37" s="53"/>
    </row>
    <row r="38" spans="2:10" ht="15.75" x14ac:dyDescent="0.25">
      <c r="H38" s="1"/>
      <c r="I38" s="1"/>
      <c r="J38" s="1"/>
    </row>
  </sheetData>
  <mergeCells count="16">
    <mergeCell ref="A1:J2"/>
    <mergeCell ref="E36:J36"/>
    <mergeCell ref="E37:J37"/>
    <mergeCell ref="A9:J9"/>
    <mergeCell ref="A10:A12"/>
    <mergeCell ref="E11:F11"/>
    <mergeCell ref="G11:H11"/>
    <mergeCell ref="I11:J11"/>
    <mergeCell ref="D10:D12"/>
    <mergeCell ref="E10:J10"/>
    <mergeCell ref="C10:C12"/>
    <mergeCell ref="B10:B12"/>
    <mergeCell ref="A5:J5"/>
    <mergeCell ref="A3:J3"/>
    <mergeCell ref="A6:J6"/>
    <mergeCell ref="A7:J7"/>
  </mergeCells>
  <pageMargins left="0.98425196850393704" right="0.78740157480314965" top="0.98425196850393704" bottom="0.78740157480314965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TOTAL</vt:lpstr>
      <vt:lpstr>CRONOGRAMA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 ENGENHARIA</dc:creator>
  <cp:lastModifiedBy>Lilian Ramos Martins</cp:lastModifiedBy>
  <cp:lastPrinted>2023-09-21T11:14:46Z</cp:lastPrinted>
  <dcterms:created xsi:type="dcterms:W3CDTF">2017-09-29T11:48:11Z</dcterms:created>
  <dcterms:modified xsi:type="dcterms:W3CDTF">2023-10-20T18:07:19Z</dcterms:modified>
</cp:coreProperties>
</file>