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4-2023 Pavimentação poliédrica no prolongamento da Rua Horizontina\Orçamento sem Valores\"/>
    </mc:Choice>
  </mc:AlternateContent>
  <xr:revisionPtr revIDLastSave="0" documentId="13_ncr:1_{C4700928-1EA1-4371-9085-AAA72720DE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TOTAL" sheetId="2" r:id="rId1"/>
    <sheet name="CRONOGRAMA TOTAL" sheetId="10" r:id="rId2"/>
  </sheets>
  <externalReferences>
    <externalReference r:id="rId3"/>
  </externalReferences>
  <definedNames>
    <definedName name="_xlnm.Database">TEXT(Import.DataBase,"mm-aaaa")</definedName>
    <definedName name="Dados.Lista.BDI">[1]DADOS!$T$37:$X$37</definedName>
    <definedName name="Import.DataBase">[1]DADOS!$A$38</definedName>
    <definedName name="PO.CustoUnitario">ROUND('ORÇAMENTO TOTAL'!$Q1,15-13*'ORÇAMENTO TOTAL'!$X$5)</definedName>
    <definedName name="PO.PrecoUnitario">ROUND('ORÇAMENTO TOTAL'!$S1,15-13*'ORÇAMENTO TOTAL'!$X$10)</definedName>
    <definedName name="PO.Quantidade">ROUND('ORÇAMENTO TOTAL'!$P1,15-13*'ORÇAMENTO TOTAL'!$X$4)</definedName>
    <definedName name="Referencia.Unidade">IF(ISNUMBER([1]PO!linhaSINAPIxls),INDEX(INDIRECT("'[Referência "&amp;_xlnm.Database&amp;".xls]Banco'!$b:$g"),[1]PO!linhaSINAPIxls,4),"")</definedName>
    <definedName name="SomaAgrup">SUMIF(OFFSET('ORÇAMENTO TOTAL'!$A1,1,0,'ORÇAMENTO TOTAL'!$B1),"S",OFFSET('ORÇAMENTO TOTAL'!A1,1,0,'ORÇAMENTO TOTAL'!$B1))</definedName>
    <definedName name="TipoOrçamento">"BASE"</definedName>
    <definedName name="VTOTAL1">ROUND(PO.Quantidade*PO.PrecoUnitario,15-13*'ORÇAMENTO TOTAL'!$X$11)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0" l="1"/>
  <c r="B23" i="10" l="1"/>
  <c r="A23" i="10"/>
  <c r="B22" i="10"/>
  <c r="B21" i="10"/>
  <c r="A22" i="10"/>
  <c r="A21" i="10"/>
  <c r="A18" i="10"/>
  <c r="B18" i="10"/>
  <c r="F33" i="2" l="1"/>
  <c r="L50" i="2" l="1"/>
  <c r="M50" i="2"/>
  <c r="A24" i="10"/>
  <c r="A20" i="10"/>
  <c r="A19" i="10"/>
  <c r="A17" i="10"/>
  <c r="A16" i="10"/>
  <c r="A15" i="10"/>
  <c r="A14" i="10"/>
  <c r="B24" i="10"/>
  <c r="B20" i="10"/>
  <c r="B19" i="10"/>
  <c r="B17" i="10"/>
  <c r="B16" i="10"/>
  <c r="B15" i="10"/>
  <c r="N50" i="2" l="1"/>
  <c r="D23" i="10" s="1"/>
  <c r="F58" i="2"/>
  <c r="D59" i="2"/>
  <c r="L23" i="10" l="1"/>
  <c r="F23" i="10"/>
  <c r="N23" i="10"/>
  <c r="J23" i="10"/>
  <c r="H23" i="10"/>
  <c r="M32" i="2" l="1"/>
  <c r="L32" i="2" l="1"/>
  <c r="N32" i="2" l="1"/>
  <c r="D17" i="10" s="1"/>
  <c r="B14" i="10" l="1"/>
  <c r="A10" i="10"/>
  <c r="A5" i="10"/>
  <c r="M17" i="2"/>
  <c r="B32" i="10" l="1"/>
  <c r="M47" i="2" l="1"/>
  <c r="M44" i="2"/>
  <c r="M43" i="2" s="1"/>
  <c r="L34" i="2"/>
  <c r="M40" i="2"/>
  <c r="M13" i="2" l="1"/>
  <c r="L17" i="2"/>
  <c r="M34" i="2"/>
  <c r="M31" i="2" s="1"/>
  <c r="M57" i="2"/>
  <c r="L44" i="2" l="1"/>
  <c r="M63" i="2"/>
  <c r="N47" i="2"/>
  <c r="D22" i="10" s="1"/>
  <c r="L47" i="2"/>
  <c r="N17" i="2"/>
  <c r="D15" i="10" s="1"/>
  <c r="N44" i="2"/>
  <c r="N13" i="2"/>
  <c r="D14" i="10" s="1"/>
  <c r="L13" i="2"/>
  <c r="L57" i="2"/>
  <c r="N40" i="2"/>
  <c r="D19" i="10" s="1"/>
  <c r="L40" i="2"/>
  <c r="L31" i="2" s="1"/>
  <c r="N43" i="2" l="1"/>
  <c r="D21" i="10"/>
  <c r="L43" i="2"/>
  <c r="L63" i="2" s="1"/>
  <c r="H17" i="10"/>
  <c r="N34" i="2"/>
  <c r="L15" i="10"/>
  <c r="J15" i="10"/>
  <c r="N15" i="10"/>
  <c r="F15" i="10"/>
  <c r="H15" i="10"/>
  <c r="J22" i="10"/>
  <c r="F17" i="10"/>
  <c r="N19" i="10"/>
  <c r="H19" i="10"/>
  <c r="F19" i="10"/>
  <c r="L19" i="10"/>
  <c r="J19" i="10"/>
  <c r="L22" i="10"/>
  <c r="N31" i="2" l="1"/>
  <c r="D16" i="10" s="1"/>
  <c r="D18" i="10"/>
  <c r="H22" i="10"/>
  <c r="N22" i="10"/>
  <c r="F22" i="10"/>
  <c r="J17" i="10"/>
  <c r="L17" i="10"/>
  <c r="N17" i="10"/>
  <c r="N16" i="10" s="1"/>
  <c r="N14" i="10"/>
  <c r="J14" i="10"/>
  <c r="H14" i="10"/>
  <c r="L14" i="10"/>
  <c r="F14" i="10"/>
  <c r="D20" i="10"/>
  <c r="F16" i="10"/>
  <c r="N57" i="2"/>
  <c r="L18" i="10" l="1"/>
  <c r="L16" i="10" s="1"/>
  <c r="J18" i="10"/>
  <c r="J16" i="10" s="1"/>
  <c r="H18" i="10"/>
  <c r="H16" i="10" s="1"/>
  <c r="N63" i="2"/>
  <c r="D24" i="10"/>
  <c r="D28" i="10"/>
  <c r="C18" i="10" s="1"/>
  <c r="L21" i="10"/>
  <c r="L20" i="10" s="1"/>
  <c r="J21" i="10"/>
  <c r="J20" i="10" s="1"/>
  <c r="N21" i="10"/>
  <c r="N20" i="10" s="1"/>
  <c r="H21" i="10"/>
  <c r="H20" i="10" s="1"/>
  <c r="F21" i="10"/>
  <c r="F20" i="10" s="1"/>
  <c r="C20" i="10" l="1"/>
  <c r="L24" i="10"/>
  <c r="L27" i="10" s="1"/>
  <c r="K27" i="10" s="1"/>
  <c r="F24" i="10"/>
  <c r="F27" i="10" s="1"/>
  <c r="N24" i="10"/>
  <c r="N27" i="10" s="1"/>
  <c r="M27" i="10" s="1"/>
  <c r="J24" i="10"/>
  <c r="J27" i="10" s="1"/>
  <c r="H24" i="10"/>
  <c r="H27" i="10" s="1"/>
  <c r="C23" i="10"/>
  <c r="C14" i="10"/>
  <c r="C15" i="10"/>
  <c r="C16" i="10"/>
  <c r="C22" i="10"/>
  <c r="C24" i="10" l="1"/>
  <c r="C28" i="10" s="1"/>
  <c r="C21" i="10"/>
  <c r="C17" i="10"/>
  <c r="C19" i="10"/>
  <c r="G27" i="10"/>
  <c r="E27" i="10"/>
  <c r="F28" i="10"/>
  <c r="I27" i="10" l="1"/>
  <c r="H28" i="10"/>
  <c r="E28" i="10"/>
  <c r="G28" i="10" l="1"/>
  <c r="J28" i="10"/>
  <c r="L28" i="10" s="1"/>
  <c r="K28" i="10" s="1"/>
  <c r="N28" i="10" l="1"/>
  <c r="M28" i="10" s="1"/>
  <c r="I28" i="10"/>
</calcChain>
</file>

<file path=xl/sharedStrings.xml><?xml version="1.0" encoding="utf-8"?>
<sst xmlns="http://schemas.openxmlformats.org/spreadsheetml/2006/main" count="248" uniqueCount="153">
  <si>
    <t>TOTAL</t>
  </si>
  <si>
    <t>SINAPI</t>
  </si>
  <si>
    <t>COMPOSIÇÃO</t>
  </si>
  <si>
    <t>TRANSPORTE COM CAMINHÃO BASCULANTE DE 10 M³, EM VIA URBANA PAVIMENTADA, DMT ATÉ 30 KM (UNIDADE: M3XKM). AF_07/2020</t>
  </si>
  <si>
    <t>M</t>
  </si>
  <si>
    <t>M2</t>
  </si>
  <si>
    <t>M3</t>
  </si>
  <si>
    <t>M3XKM</t>
  </si>
  <si>
    <t>SINALIZAÇÃO VIÁRIA</t>
  </si>
  <si>
    <t>Item</t>
  </si>
  <si>
    <t>Descrição</t>
  </si>
  <si>
    <t>Fonte</t>
  </si>
  <si>
    <t>Código</t>
  </si>
  <si>
    <t>Unidade</t>
  </si>
  <si>
    <t>BDI</t>
  </si>
  <si>
    <t>Preço Unitário</t>
  </si>
  <si>
    <t>1.0</t>
  </si>
  <si>
    <t>1.1</t>
  </si>
  <si>
    <t>SERVIÇOS PRELIMINARES</t>
  </si>
  <si>
    <t>1.2</t>
  </si>
  <si>
    <t>1.3</t>
  </si>
  <si>
    <t xml:space="preserve">Quantidade </t>
  </si>
  <si>
    <t>Incidência %</t>
  </si>
  <si>
    <t>Mês 1</t>
  </si>
  <si>
    <t>Mês 2</t>
  </si>
  <si>
    <t>Mês 3</t>
  </si>
  <si>
    <t>%</t>
  </si>
  <si>
    <t>R$</t>
  </si>
  <si>
    <t>Valor em R$</t>
  </si>
  <si>
    <t>Meses</t>
  </si>
  <si>
    <t>TOTAL ACUMULADO</t>
  </si>
  <si>
    <t>SUB-TOTAL</t>
  </si>
  <si>
    <t>CRONOGRAMA GLOBAL DA OBRA (EMPREITADA GLOBAL) - NÃO DESONERADO</t>
  </si>
  <si>
    <t>ORÇAMENTO SINTÉTICO DO VALOR GLOBAL DA OBRA (EMPREITADA GLOBAL) - NÃO DESONERADO</t>
  </si>
  <si>
    <t>PLACA</t>
  </si>
  <si>
    <t>PLACA DE OBRA EM CHAPA DE ACO GALVANIZADO FIXADA EM QUADRO DE MADEIRA SOBRE PONTALETES DE 7,5X7,5CM - FORNECIMENTO E INSTALAÇÃO</t>
  </si>
  <si>
    <t>MOBIL</t>
  </si>
  <si>
    <t>UNID.</t>
  </si>
  <si>
    <t>UN</t>
  </si>
  <si>
    <t>PLACA DE SINALIZAÇÃO VERTICAL EM AÇO NUM 16 COM PINTURA REFLETIVA</t>
  </si>
  <si>
    <t>2.1</t>
  </si>
  <si>
    <t>2.2</t>
  </si>
  <si>
    <t>2.3</t>
  </si>
  <si>
    <t>3.1</t>
  </si>
  <si>
    <t>3.2</t>
  </si>
  <si>
    <t>3.3</t>
  </si>
  <si>
    <t>4.1</t>
  </si>
  <si>
    <t>4.2</t>
  </si>
  <si>
    <t>5.1</t>
  </si>
  <si>
    <t>5.2</t>
  </si>
  <si>
    <t>5.3</t>
  </si>
  <si>
    <t>5.4</t>
  </si>
  <si>
    <t>6.1</t>
  </si>
  <si>
    <t>MUNICIPIO DE TRÊS DE MAIO</t>
  </si>
  <si>
    <t>MEIO-FIO E DRENAGEM</t>
  </si>
  <si>
    <t>102279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</si>
  <si>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</si>
  <si>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>95875</t>
  </si>
  <si>
    <t>SINALIZAÇÃO VERTICAL - PLACAS</t>
  </si>
  <si>
    <t>PLACA SINAL</t>
  </si>
  <si>
    <t>Material</t>
  </si>
  <si>
    <t>Mão-de Obra</t>
  </si>
  <si>
    <t>Total</t>
  </si>
  <si>
    <t>Preço Total (com BDI)</t>
  </si>
  <si>
    <t>Preço Unitário (com BDI)</t>
  </si>
  <si>
    <t>2.0</t>
  </si>
  <si>
    <t>3.0</t>
  </si>
  <si>
    <t>4.0</t>
  </si>
  <si>
    <t>4.1.1</t>
  </si>
  <si>
    <t>5.0</t>
  </si>
  <si>
    <t>TOTAL DA OBRA</t>
  </si>
  <si>
    <t>MATERIAL</t>
  </si>
  <si>
    <t>MÃO DE OBRA</t>
  </si>
  <si>
    <t>REF. SINAPI:</t>
  </si>
  <si>
    <t>LOCAÇÃO</t>
  </si>
  <si>
    <t>100978</t>
  </si>
  <si>
    <t>CARGA, MANOBRA E DESCARGA DE SOLOS E MATERIAIS GRANULARES EM CAMINHÃO BASCULANTE 10 M³ - CARGA COM ESCAVADEIRA HIDRÁULICA (CAÇAMBA DE 1,20 M³ / 155 HP) E DESCARGA LIVRE (UNIDADE: M3). AF_07/2020</t>
  </si>
  <si>
    <t>100576</t>
  </si>
  <si>
    <t>REGULARIZAÇÃO E COMPACTAÇÃO DE SUBLEITO DE SOLO  PREDOMINANTEMENTE ARGILOSO. AF_11/2019</t>
  </si>
  <si>
    <t>2.4</t>
  </si>
  <si>
    <t>CASCALHO</t>
  </si>
  <si>
    <t>EXECUÇÃO E COMPACTAÇÃO DE CONTENÇÃO COM CASCALHO, NA LATERAL EXTERNA AO MEIO-FIO - EXCLUSIVE CARGA E TRANSPORTE - BASEADO EM SINAPI 96399</t>
  </si>
  <si>
    <t>EXECUÇÃO DA PAVIMENTAÇÃO POLIÉDRICA COM PEDRAS IRREGULARES DE BASALTO</t>
  </si>
  <si>
    <t>CALÇAMENTO TM</t>
  </si>
  <si>
    <t>5.5</t>
  </si>
  <si>
    <t>5.6</t>
  </si>
  <si>
    <t>CALÇAMENTO</t>
  </si>
  <si>
    <t>PREENCHIMENTO DO ACOSTAMENTO</t>
  </si>
  <si>
    <t>SERVIÇOS FINAIS E DESMOBILIZAÇÃO DOS EQUIPAMENTOS</t>
  </si>
  <si>
    <t>101616</t>
  </si>
  <si>
    <t>PREPARO DE FUNDO DE VALA COM LARGURA MENOR QUE 1,5 M (ACERTO DO SOLO NATURAL). AF_08/2020</t>
  </si>
  <si>
    <t>TUBO DE CONCRETO PARA REDES COLETORAS DE ÁGUAS PLUVIAIS, DIÂMETRO DE 400 MM, JUNTA RÍGIDA, INSTALADO EM LOCAL COM BAIXO NÍVEL DE INTERFERÊNCIAS - FORNECIMENTO E ASSENTAMENTO. AF_12/2015</t>
  </si>
  <si>
    <t>92211</t>
  </si>
  <si>
    <t>TUBO DE CONCRETO PARA REDES COLETORAS DE ÁGUAS PLUVIAIS, DIÂMETRO DE 500 MM, JUNTA RÍGIDA, INSTALADO EM LOCAL COM BAIXO NÍVEL DE INTERFERÊNCIAS - FORNECIMENTO E ASSENTAMENTO. AF_12/2015</t>
  </si>
  <si>
    <t>TUBO DE CONCRETO PARA REDES COLETORAS DE ÁGUAS PLUVIAIS, DIÂMETRO DE 600 MM, JUNTA RÍGIDA, INSTALADO EM LOCAL COM BAIXO NÍVEL DE INTERFERÊNCIAS - FORNECIMENTO E ASSENTAMENTO. AF_12/2015</t>
  </si>
  <si>
    <t>PAVIMENTAÇÃO COM PEDRAS IRREGULARES DE BASALTO SOBRE COLCHÃO DE ARGILA ESPESSURA 20CM (FORNECIDA PELO MUNICÍPIO, PORÉM A SER RETIRADA DA JAZIDA), REJUNTADO COM PÓ DE PEDRA ESPESSURA 3 CM, INCLUSIVE COMPACTAÇÃO DE 0,50M DE BORDO DE PISTA COM PLACA VIBRATÓRIA, E POSTERIORMENTE COMPACTAÇÃO DA PISTA COM ROLO COMPACTADOR</t>
  </si>
  <si>
    <t>SERVICOS TOPOGRAFICOS PARA PAVIMENTACAO, INCLUSIVE NOTA DE SERVICOS, ACOMPANHAMENTO E GREIDE</t>
  </si>
  <si>
    <t>6.2</t>
  </si>
  <si>
    <t>LIMPEZA FINAL DA PISTA E ENTORNO COM RECOLHIMENTO DE ENTULHO</t>
  </si>
  <si>
    <t>LIMPEZA</t>
  </si>
  <si>
    <t>6.0</t>
  </si>
  <si>
    <t>Mês 4</t>
  </si>
  <si>
    <t>Mês 5</t>
  </si>
  <si>
    <t>TUBO DE CONCRETO PARA REDES COLETORAS DE ÁGUAS PLUVIAIS, DIÂMETRO DE 800 MM, JUNTA RÍGIDA, INSTALADO EM LOCAL COM BAIXO NÍVEL DE INTERFERÊNCIAS - FORNECIMENTO E ASSENTAMENTO. AF_12/2015</t>
  </si>
  <si>
    <t>EXECUÇÃO DE PAVIMENTAÇÃO COM PEDRAS POLIÉDRICAS - PROLONGAMENTO DA RUA HORIZONTINA</t>
  </si>
  <si>
    <t>PISO TÁTIL</t>
  </si>
  <si>
    <t>PISO PODOTÁTIL EM PLACAS DE CONCRETO, DIRECIONAL OU ALERTA, ASSENTADO COM ARGAMASSA COLANTE TIPO ACI - FORNECIMENTO E INSTALAÇÃO. AF_05/2020</t>
  </si>
  <si>
    <t>RAMPA PNE</t>
  </si>
  <si>
    <t>RAMPA DE ACESSIBILIDADE (CONCRETO 6,0cm), INCLUSIVE PINTURA E PISO TÁTIL DE ALERTA</t>
  </si>
  <si>
    <t>PASSEIO</t>
  </si>
  <si>
    <t xml:space="preserve">TELA DE ACO SOLDADA NERVURADA, CA-60, Q-196, (3,11 KG/M2), DIAMETRO DO FIO = 5,0 MM, LARGURA = 2,45 M, ESPACAMENTO DA MALHA = 10 X 10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</si>
  <si>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ASSENTAMENTO DE GUIA (MEIO-FIO) EM TRECHO RETO, CONFECCIONADA EM CONCRETO PRÉ-FABRICADO, DIMENSÕES 100X15X13X30 CM (COMPRIMENTO X BASE INFERIOR X BASE SUPERIOR X ALTURA), PARA VIAS URBANAS (USO VIÁRIO). AF_06/2016</t>
  </si>
  <si>
    <t>SINALIZAÇÃO VERTICAL - PLACAS DE IDENTIFICAÇÃO DAS RUAS</t>
  </si>
  <si>
    <t>POSTE 1</t>
  </si>
  <si>
    <t>SUPORTE METÁLICO D = 3'', PAREDE 3,35MM, H=3,0M, GALVANIZADO A FOGO</t>
  </si>
  <si>
    <t>EXECUÇÃO E COMPACTAÇÃO DE BASE E OU SUB BASE PARA PAVIMENTAÇÃO DE MACADAME SECO - EXCLUSIVE CARGA E TRANSPORTE. AF_11/2019</t>
  </si>
  <si>
    <t>96396</t>
  </si>
  <si>
    <t>EXECUÇÃO E COMPACTAÇÃO DE BASE E OU SUB BASE PARA PAVIMENTAÇÃO DE BRITA GRADUADA SIMPLES - EXCLUSIVE CARGA E TRANSPORTE. AF_11/2019</t>
  </si>
  <si>
    <t>REATERRO MECANIZADO DE VALA COM RETROESCAVADEIRA (CAPACIDADE DA CAÇAMBA DA RETRO: 0,26 M³ / POTÊNCIA: 88 HP), LARGURA ATÉ 0,8 M, PROFUNDIDADE ATÉ 1,5 M, COM SOLO (SEM SUBSTITUIÇÃO) DE 1ª CATEGORIA EM LOCAIS COM BAIXO NÍVEL DE INTERFERÊNCIA. AF_04/2016</t>
  </si>
  <si>
    <t>EXECUÇÃO DE PASSEIO (CALÇADA) OU PISO DE CONCRETO COM CONCRETO MOLDADO IN LOCO, USINADO, FCK 25Mpa, ACABAMENTO CONVENCIONAL, ESPESSURA 7cm</t>
  </si>
  <si>
    <t>2.5</t>
  </si>
  <si>
    <t>2.6</t>
  </si>
  <si>
    <t>2.7</t>
  </si>
  <si>
    <t>2.8</t>
  </si>
  <si>
    <t>2.9</t>
  </si>
  <si>
    <t>2.10</t>
  </si>
  <si>
    <t>2.11</t>
  </si>
  <si>
    <t>2.12</t>
  </si>
  <si>
    <t>3.1.1</t>
  </si>
  <si>
    <t>3.2.1</t>
  </si>
  <si>
    <t>3.2.2</t>
  </si>
  <si>
    <t>3.2.3</t>
  </si>
  <si>
    <t>3.2.4</t>
  </si>
  <si>
    <t>3.2.5</t>
  </si>
  <si>
    <t>3.3.1</t>
  </si>
  <si>
    <t>3.3.2</t>
  </si>
  <si>
    <t>4.4.1</t>
  </si>
  <si>
    <t>4.4.2</t>
  </si>
  <si>
    <t>Endereço da obra: PROLONGAMENTO DA RUA HORIZONTINA - ENTRE BAIRRO MEDIANEIRA E LOTEAMENTO SARTOR -  TRÊS DE MAIO - RS</t>
  </si>
  <si>
    <t>ALV. 20</t>
  </si>
  <si>
    <t>ALVENARIA EM TIJOLO CERAMICO MACICO 5X10X20CM 1 VEZ (ESPESSURA 20CM), ASSENTADO COM ARGAMASSA TRACO 1:2:8 (CIMENTO, CAL E AREIA)</t>
  </si>
  <si>
    <t>REGULARIZAÇÃO FINAL DA PISTA - APÓS TERRAPLANAGEM REALIZADA PELO MUNICÍPIO E A REALIZAÇÃO DA INSTALAÇÃO PLUVIAL</t>
  </si>
  <si>
    <t>4.1.2</t>
  </si>
  <si>
    <t xml:space="preserve">MOBILIZAÇÃO OU DESMOBILIZAÇÃO DOS EQUIPAMENTOS, DMT = 34,0 KM, VELOCIDADE MÉDIA 60KM/H </t>
  </si>
  <si>
    <t>PASSEIO PÚBLICO - LADO LESTE DA VIA - DESDE A RUA ALBERTO CECCON ATÉ RUA SÃO ROMUALDO</t>
  </si>
  <si>
    <t xml:space="preserve">EMPRESA: </t>
  </si>
  <si>
    <t xml:space="preserve">CNPJ: </t>
  </si>
  <si>
    <t>Local e Data</t>
  </si>
  <si>
    <t>Assinatura e Carimbo da Empresa</t>
  </si>
  <si>
    <t>CX. 140 1</t>
  </si>
  <si>
    <t>CAIXA COLETORA 1,40X1,40X1,50M COM GRELHA METÁLICA</t>
  </si>
  <si>
    <t>2.13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</si>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</sst>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</font>
    <font>
      <sz val="16"/>
      <color theme="1"/>
      <name val="Arial"/>
      <family val="2"/>
    </font>
    <font>
      <b/>
      <sz val="15"/>
      <color rgb="FFFF0000"/>
      <name val="Calibri"/>
      <family val="2"/>
      <scheme val="minor"/>
    </font>
    <font>
      <b/>
      <sz val="15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0" xfId="0" applyNumberFormat="1" applyFont="1"/>
    <xf numFmtId="2" fontId="0" fillId="0" borderId="0" xfId="0" applyNumberFormat="1"/>
    <xf numFmtId="0" fontId="3" fillId="0" borderId="9" xfId="0" applyFont="1" applyBorder="1"/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/>
    <xf numFmtId="2" fontId="4" fillId="0" borderId="1" xfId="0" applyNumberFormat="1" applyFont="1" applyBorder="1"/>
    <xf numFmtId="0" fontId="6" fillId="0" borderId="0" xfId="0" applyFont="1"/>
    <xf numFmtId="0" fontId="6" fillId="0" borderId="10" xfId="0" applyFont="1" applyBorder="1"/>
    <xf numFmtId="0" fontId="3" fillId="0" borderId="8" xfId="0" applyFont="1" applyBorder="1"/>
    <xf numFmtId="0" fontId="3" fillId="0" borderId="11" xfId="0" applyFont="1" applyBorder="1"/>
    <xf numFmtId="0" fontId="6" fillId="0" borderId="29" xfId="0" applyFont="1" applyBorder="1"/>
    <xf numFmtId="0" fontId="3" fillId="0" borderId="26" xfId="0" applyFont="1" applyBorder="1"/>
    <xf numFmtId="0" fontId="5" fillId="0" borderId="29" xfId="0" applyFont="1" applyBorder="1"/>
    <xf numFmtId="16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25" xfId="0" applyFont="1" applyBorder="1"/>
    <xf numFmtId="17" fontId="5" fillId="0" borderId="25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2" fontId="3" fillId="0" borderId="20" xfId="0" applyNumberFormat="1" applyFont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vertical="center"/>
    </xf>
    <xf numFmtId="2" fontId="3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VANDERLEI\Ari%20-%20TM\02%20-%20Entrega%20Av.%20Santa%20Rosa\Planilha%20Or&#231;ament&#225;ria%20TM%20-%20AV.%20Santa%20Rosa%20-%20TRECHO%2001%20-%2018-05-23%20-%20FIXAD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44986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1"/>
  <sheetViews>
    <sheetView tabSelected="1" topLeftCell="A58" zoomScale="55" zoomScaleNormal="55" workbookViewId="0">
      <selection activeCell="D84" sqref="D84"/>
    </sheetView>
  </sheetViews>
  <sheetFormatPr defaultRowHeight="15" x14ac:dyDescent="0.25"/>
  <cols>
    <col min="2" max="2" width="19.7109375" customWidth="1"/>
    <col min="3" max="3" width="16.42578125" customWidth="1"/>
    <col min="4" max="4" width="82.7109375" customWidth="1"/>
    <col min="5" max="5" width="10.7109375" customWidth="1"/>
    <col min="6" max="8" width="12.5703125" customWidth="1"/>
    <col min="9" max="9" width="11" bestFit="1" customWidth="1"/>
    <col min="10" max="11" width="11" customWidth="1"/>
    <col min="12" max="12" width="18.42578125" customWidth="1"/>
    <col min="13" max="13" width="19.7109375" customWidth="1"/>
    <col min="14" max="14" width="21.42578125" customWidth="1"/>
    <col min="17" max="17" width="11.5703125" bestFit="1" customWidth="1"/>
  </cols>
  <sheetData>
    <row r="1" spans="1:14" ht="15.75" customHeight="1" x14ac:dyDescent="0.25">
      <c r="A1" s="50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 ht="16.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</row>
    <row r="3" spans="1:14" ht="24.75" customHeight="1" x14ac:dyDescent="0.25">
      <c r="A3" s="62" t="s">
        <v>53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8" x14ac:dyDescent="0.2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ht="18" x14ac:dyDescent="0.25">
      <c r="A5" s="21" t="s">
        <v>138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2"/>
    </row>
    <row r="6" spans="1:14" ht="18.75" thickBot="1" x14ac:dyDescent="0.3">
      <c r="A6" s="2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2"/>
    </row>
    <row r="7" spans="1:14" ht="27.75" customHeight="1" thickBot="1" x14ac:dyDescent="0.3">
      <c r="A7" s="63" t="s">
        <v>145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</row>
    <row r="8" spans="1:14" ht="33" customHeight="1" thickBot="1" x14ac:dyDescent="0.3">
      <c r="A8" s="63" t="s">
        <v>146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</row>
    <row r="9" spans="1:14" ht="18" x14ac:dyDescent="0.25">
      <c r="A9" s="2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2"/>
    </row>
    <row r="10" spans="1:14" ht="18.75" thickBot="1" x14ac:dyDescent="0.3">
      <c r="A10" s="23" t="s">
        <v>104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5" t="s">
        <v>73</v>
      </c>
      <c r="N10" s="36">
        <v>45139</v>
      </c>
    </row>
    <row r="11" spans="1:14" ht="30.75" customHeight="1" x14ac:dyDescent="0.25">
      <c r="A11" s="56" t="s">
        <v>9</v>
      </c>
      <c r="B11" s="59" t="s">
        <v>11</v>
      </c>
      <c r="C11" s="59" t="s">
        <v>12</v>
      </c>
      <c r="D11" s="59" t="s">
        <v>10</v>
      </c>
      <c r="E11" s="59" t="s">
        <v>13</v>
      </c>
      <c r="F11" s="59" t="s">
        <v>21</v>
      </c>
      <c r="G11" s="59" t="s">
        <v>15</v>
      </c>
      <c r="H11" s="59" t="s">
        <v>14</v>
      </c>
      <c r="I11" s="59" t="s">
        <v>64</v>
      </c>
      <c r="J11" s="59"/>
      <c r="K11" s="59"/>
      <c r="L11" s="59" t="s">
        <v>63</v>
      </c>
      <c r="M11" s="59"/>
      <c r="N11" s="61"/>
    </row>
    <row r="12" spans="1:14" ht="30" x14ac:dyDescent="0.25">
      <c r="A12" s="57"/>
      <c r="B12" s="60"/>
      <c r="C12" s="60"/>
      <c r="D12" s="60"/>
      <c r="E12" s="60"/>
      <c r="F12" s="60"/>
      <c r="G12" s="60"/>
      <c r="H12" s="60"/>
      <c r="I12" s="31" t="s">
        <v>60</v>
      </c>
      <c r="J12" s="31" t="s">
        <v>61</v>
      </c>
      <c r="K12" s="31" t="s">
        <v>62</v>
      </c>
      <c r="L12" s="31" t="s">
        <v>60</v>
      </c>
      <c r="M12" s="31" t="s">
        <v>61</v>
      </c>
      <c r="N12" s="37" t="s">
        <v>62</v>
      </c>
    </row>
    <row r="13" spans="1:14" ht="33.75" customHeight="1" x14ac:dyDescent="0.25">
      <c r="A13" s="38" t="s">
        <v>16</v>
      </c>
      <c r="B13" s="58" t="s">
        <v>18</v>
      </c>
      <c r="C13" s="58"/>
      <c r="D13" s="58"/>
      <c r="E13" s="58"/>
      <c r="F13" s="58"/>
      <c r="G13" s="58"/>
      <c r="H13" s="58"/>
      <c r="I13" s="58"/>
      <c r="J13" s="58"/>
      <c r="K13" s="58"/>
      <c r="L13" s="33">
        <f>SUM(L14:L16)</f>
        <v>0</v>
      </c>
      <c r="M13" s="33">
        <f t="shared" ref="M13:N13" si="0">SUM(M14:M16)</f>
        <v>0</v>
      </c>
      <c r="N13" s="39">
        <f t="shared" si="0"/>
        <v>0</v>
      </c>
    </row>
    <row r="14" spans="1:14" ht="45" x14ac:dyDescent="0.25">
      <c r="A14" s="40" t="s">
        <v>17</v>
      </c>
      <c r="B14" s="32" t="s">
        <v>2</v>
      </c>
      <c r="C14" s="32" t="s">
        <v>34</v>
      </c>
      <c r="D14" s="2" t="s">
        <v>35</v>
      </c>
      <c r="E14" s="32" t="s">
        <v>5</v>
      </c>
      <c r="F14" s="3">
        <v>2.88</v>
      </c>
      <c r="G14" s="3"/>
      <c r="H14" s="3"/>
      <c r="I14" s="3"/>
      <c r="J14" s="3"/>
      <c r="K14" s="3"/>
      <c r="L14" s="3"/>
      <c r="M14" s="3"/>
      <c r="N14" s="41"/>
    </row>
    <row r="15" spans="1:14" ht="42" customHeight="1" x14ac:dyDescent="0.25">
      <c r="A15" s="40" t="s">
        <v>19</v>
      </c>
      <c r="B15" s="32" t="s">
        <v>2</v>
      </c>
      <c r="C15" s="32" t="s">
        <v>36</v>
      </c>
      <c r="D15" s="2" t="s">
        <v>143</v>
      </c>
      <c r="E15" s="32" t="s">
        <v>37</v>
      </c>
      <c r="F15" s="3">
        <v>5</v>
      </c>
      <c r="G15" s="3"/>
      <c r="H15" s="3"/>
      <c r="I15" s="3"/>
      <c r="J15" s="3"/>
      <c r="K15" s="3"/>
      <c r="L15" s="3"/>
      <c r="M15" s="3"/>
      <c r="N15" s="41"/>
    </row>
    <row r="16" spans="1:14" ht="42" customHeight="1" x14ac:dyDescent="0.25">
      <c r="A16" s="40" t="s">
        <v>20</v>
      </c>
      <c r="B16" s="32" t="s">
        <v>2</v>
      </c>
      <c r="C16" s="32" t="s">
        <v>74</v>
      </c>
      <c r="D16" s="2" t="s">
        <v>96</v>
      </c>
      <c r="E16" s="32" t="s">
        <v>5</v>
      </c>
      <c r="F16" s="3">
        <v>4144.5200000000004</v>
      </c>
      <c r="G16" s="3"/>
      <c r="H16" s="3"/>
      <c r="I16" s="3"/>
      <c r="J16" s="3"/>
      <c r="K16" s="3"/>
      <c r="L16" s="3"/>
      <c r="M16" s="3"/>
      <c r="N16" s="41"/>
    </row>
    <row r="17" spans="1:17" ht="30" customHeight="1" x14ac:dyDescent="0.25">
      <c r="A17" s="38" t="s">
        <v>65</v>
      </c>
      <c r="B17" s="58" t="s">
        <v>54</v>
      </c>
      <c r="C17" s="58"/>
      <c r="D17" s="58"/>
      <c r="E17" s="58"/>
      <c r="F17" s="58"/>
      <c r="G17" s="58"/>
      <c r="H17" s="58"/>
      <c r="I17" s="58"/>
      <c r="J17" s="58"/>
      <c r="K17" s="58"/>
      <c r="L17" s="33">
        <f>SUM(L18:L30)</f>
        <v>0</v>
      </c>
      <c r="M17" s="33">
        <f>SUM(M18:M30)</f>
        <v>0</v>
      </c>
      <c r="N17" s="39">
        <f t="shared" ref="N17" si="1">SUM(N18:N30)</f>
        <v>0</v>
      </c>
    </row>
    <row r="18" spans="1:17" ht="78" customHeight="1" x14ac:dyDescent="0.25">
      <c r="A18" s="40" t="s">
        <v>40</v>
      </c>
      <c r="B18" s="32" t="s">
        <v>1</v>
      </c>
      <c r="C18" s="32" t="s">
        <v>55</v>
      </c>
      <c r="D18" s="2" t="s">
        <v>56</v>
      </c>
      <c r="E18" s="32" t="s">
        <v>6</v>
      </c>
      <c r="F18" s="3">
        <v>381.4</v>
      </c>
      <c r="G18" s="29"/>
      <c r="H18" s="3"/>
      <c r="I18" s="3"/>
      <c r="J18" s="3"/>
      <c r="K18" s="3"/>
      <c r="L18" s="3"/>
      <c r="M18" s="3"/>
      <c r="N18" s="41"/>
      <c r="Q18" s="28"/>
    </row>
    <row r="19" spans="1:17" ht="43.5" customHeight="1" x14ac:dyDescent="0.25">
      <c r="A19" s="40" t="s">
        <v>41</v>
      </c>
      <c r="B19" s="32" t="s">
        <v>1</v>
      </c>
      <c r="C19" s="32" t="s">
        <v>89</v>
      </c>
      <c r="D19" s="2" t="s">
        <v>90</v>
      </c>
      <c r="E19" s="32" t="s">
        <v>5</v>
      </c>
      <c r="F19" s="3">
        <v>281.2</v>
      </c>
      <c r="G19" s="29"/>
      <c r="H19" s="3"/>
      <c r="I19" s="3"/>
      <c r="J19" s="3"/>
      <c r="K19" s="3"/>
      <c r="L19" s="3"/>
      <c r="M19" s="3"/>
      <c r="N19" s="41"/>
    </row>
    <row r="20" spans="1:17" ht="61.5" customHeight="1" x14ac:dyDescent="0.25">
      <c r="A20" s="40" t="s">
        <v>42</v>
      </c>
      <c r="B20" s="32" t="s">
        <v>1</v>
      </c>
      <c r="C20" s="32">
        <v>92210</v>
      </c>
      <c r="D20" s="2" t="s">
        <v>91</v>
      </c>
      <c r="E20" s="32" t="s">
        <v>4</v>
      </c>
      <c r="F20" s="3">
        <v>125</v>
      </c>
      <c r="G20" s="30"/>
      <c r="H20" s="3"/>
      <c r="I20" s="3"/>
      <c r="J20" s="3"/>
      <c r="K20" s="3"/>
      <c r="L20" s="3"/>
      <c r="M20" s="3"/>
      <c r="N20" s="41"/>
    </row>
    <row r="21" spans="1:17" ht="66.75" customHeight="1" x14ac:dyDescent="0.25">
      <c r="A21" s="40" t="s">
        <v>79</v>
      </c>
      <c r="B21" s="32" t="s">
        <v>1</v>
      </c>
      <c r="C21" s="32" t="s">
        <v>92</v>
      </c>
      <c r="D21" s="2" t="s">
        <v>93</v>
      </c>
      <c r="E21" s="32" t="s">
        <v>4</v>
      </c>
      <c r="F21" s="3">
        <v>79</v>
      </c>
      <c r="G21" s="30"/>
      <c r="H21" s="3"/>
      <c r="I21" s="3"/>
      <c r="J21" s="3"/>
      <c r="K21" s="3"/>
      <c r="L21" s="3"/>
      <c r="M21" s="3"/>
      <c r="N21" s="41"/>
    </row>
    <row r="22" spans="1:17" ht="66.75" customHeight="1" x14ac:dyDescent="0.25">
      <c r="A22" s="40" t="s">
        <v>120</v>
      </c>
      <c r="B22" s="32" t="s">
        <v>1</v>
      </c>
      <c r="C22" s="32">
        <v>92212</v>
      </c>
      <c r="D22" s="2" t="s">
        <v>94</v>
      </c>
      <c r="E22" s="32" t="s">
        <v>4</v>
      </c>
      <c r="F22" s="3">
        <v>135</v>
      </c>
      <c r="G22" s="30"/>
      <c r="H22" s="3"/>
      <c r="I22" s="3"/>
      <c r="J22" s="3"/>
      <c r="K22" s="3"/>
      <c r="L22" s="3"/>
      <c r="M22" s="3"/>
      <c r="N22" s="41"/>
    </row>
    <row r="23" spans="1:17" ht="66.75" customHeight="1" x14ac:dyDescent="0.25">
      <c r="A23" s="40" t="s">
        <v>121</v>
      </c>
      <c r="B23" s="32" t="s">
        <v>1</v>
      </c>
      <c r="C23" s="32">
        <v>92214</v>
      </c>
      <c r="D23" s="2" t="s">
        <v>103</v>
      </c>
      <c r="E23" s="32" t="s">
        <v>4</v>
      </c>
      <c r="F23" s="3">
        <v>10</v>
      </c>
      <c r="G23" s="30"/>
      <c r="H23" s="3"/>
      <c r="I23" s="3"/>
      <c r="J23" s="3"/>
      <c r="K23" s="3"/>
      <c r="L23" s="3"/>
      <c r="M23" s="3"/>
      <c r="N23" s="41"/>
    </row>
    <row r="24" spans="1:17" ht="84.75" customHeight="1" x14ac:dyDescent="0.25">
      <c r="A24" s="40" t="s">
        <v>122</v>
      </c>
      <c r="B24" s="32" t="s">
        <v>1</v>
      </c>
      <c r="C24" s="32">
        <v>93378</v>
      </c>
      <c r="D24" s="2" t="s">
        <v>118</v>
      </c>
      <c r="E24" s="32" t="s">
        <v>6</v>
      </c>
      <c r="F24" s="3">
        <v>216.12</v>
      </c>
      <c r="G24" s="30"/>
      <c r="H24" s="3"/>
      <c r="I24" s="3"/>
      <c r="J24" s="3"/>
      <c r="K24" s="3"/>
      <c r="L24" s="3"/>
      <c r="M24" s="3"/>
      <c r="N24" s="41"/>
    </row>
    <row r="25" spans="1:17" ht="60" customHeight="1" x14ac:dyDescent="0.25">
      <c r="A25" s="40" t="s">
        <v>123</v>
      </c>
      <c r="B25" s="32" t="s">
        <v>1</v>
      </c>
      <c r="C25" s="32">
        <v>96400</v>
      </c>
      <c r="D25" s="2" t="s">
        <v>115</v>
      </c>
      <c r="E25" s="32" t="s">
        <v>6</v>
      </c>
      <c r="F25" s="3">
        <v>54.24</v>
      </c>
      <c r="G25" s="30"/>
      <c r="H25" s="3"/>
      <c r="I25" s="3"/>
      <c r="J25" s="3"/>
      <c r="K25" s="3"/>
      <c r="L25" s="3"/>
      <c r="M25" s="3"/>
      <c r="N25" s="41"/>
    </row>
    <row r="26" spans="1:17" ht="52.5" customHeight="1" x14ac:dyDescent="0.25">
      <c r="A26" s="40" t="s">
        <v>124</v>
      </c>
      <c r="B26" s="32" t="s">
        <v>1</v>
      </c>
      <c r="C26" s="32" t="s">
        <v>57</v>
      </c>
      <c r="D26" s="2" t="s">
        <v>3</v>
      </c>
      <c r="E26" s="32" t="s">
        <v>7</v>
      </c>
      <c r="F26" s="3">
        <v>743.09</v>
      </c>
      <c r="G26" s="3"/>
      <c r="H26" s="3"/>
      <c r="I26" s="3"/>
      <c r="J26" s="3"/>
      <c r="K26" s="3"/>
      <c r="L26" s="3"/>
      <c r="M26" s="3"/>
      <c r="N26" s="41"/>
    </row>
    <row r="27" spans="1:17" ht="57" customHeight="1" x14ac:dyDescent="0.25">
      <c r="A27" s="40" t="s">
        <v>125</v>
      </c>
      <c r="B27" s="32" t="s">
        <v>1</v>
      </c>
      <c r="C27" s="32" t="s">
        <v>116</v>
      </c>
      <c r="D27" s="2" t="s">
        <v>117</v>
      </c>
      <c r="E27" s="32" t="s">
        <v>6</v>
      </c>
      <c r="F27" s="3">
        <v>54.24</v>
      </c>
      <c r="G27" s="29"/>
      <c r="H27" s="3"/>
      <c r="I27" s="3"/>
      <c r="J27" s="3"/>
      <c r="K27" s="3"/>
      <c r="L27" s="3"/>
      <c r="M27" s="3"/>
      <c r="N27" s="41"/>
    </row>
    <row r="28" spans="1:17" ht="30" x14ac:dyDescent="0.25">
      <c r="A28" s="40" t="s">
        <v>126</v>
      </c>
      <c r="B28" s="32" t="s">
        <v>1</v>
      </c>
      <c r="C28" s="32" t="s">
        <v>57</v>
      </c>
      <c r="D28" s="2" t="s">
        <v>3</v>
      </c>
      <c r="E28" s="32" t="s">
        <v>7</v>
      </c>
      <c r="F28" s="3">
        <v>743.09</v>
      </c>
      <c r="G28" s="3"/>
      <c r="H28" s="3"/>
      <c r="I28" s="3"/>
      <c r="J28" s="3"/>
      <c r="K28" s="3"/>
      <c r="L28" s="3"/>
      <c r="M28" s="3"/>
      <c r="N28" s="41"/>
    </row>
    <row r="29" spans="1:17" ht="30" customHeight="1" x14ac:dyDescent="0.25">
      <c r="A29" s="40" t="s">
        <v>127</v>
      </c>
      <c r="B29" s="32" t="s">
        <v>2</v>
      </c>
      <c r="C29" s="32" t="s">
        <v>149</v>
      </c>
      <c r="D29" s="2" t="s">
        <v>150</v>
      </c>
      <c r="E29" s="32" t="s">
        <v>37</v>
      </c>
      <c r="F29" s="3">
        <v>10</v>
      </c>
      <c r="G29" s="3"/>
      <c r="H29" s="3"/>
      <c r="I29" s="3"/>
      <c r="J29" s="3"/>
      <c r="K29" s="3"/>
      <c r="L29" s="3"/>
      <c r="M29" s="3"/>
      <c r="N29" s="41"/>
    </row>
    <row r="30" spans="1:17" ht="77.25" customHeight="1" x14ac:dyDescent="0.25">
      <c r="A30" s="40" t="s">
        <v>151</v>
      </c>
      <c r="B30" s="32" t="s">
        <v>1</v>
      </c>
      <c r="C30" s="32">
        <v>94273</v>
      </c>
      <c r="D30" s="2" t="s">
        <v>111</v>
      </c>
      <c r="E30" s="32" t="s">
        <v>4</v>
      </c>
      <c r="F30" s="3">
        <v>914.18</v>
      </c>
      <c r="G30" s="3"/>
      <c r="H30" s="3"/>
      <c r="I30" s="3"/>
      <c r="J30" s="3"/>
      <c r="K30" s="3"/>
      <c r="L30" s="3"/>
      <c r="M30" s="3"/>
      <c r="N30" s="41"/>
    </row>
    <row r="31" spans="1:17" ht="42" customHeight="1" x14ac:dyDescent="0.25">
      <c r="A31" s="38" t="s">
        <v>66</v>
      </c>
      <c r="B31" s="58" t="s">
        <v>82</v>
      </c>
      <c r="C31" s="58"/>
      <c r="D31" s="58"/>
      <c r="E31" s="58"/>
      <c r="F31" s="58"/>
      <c r="G31" s="58"/>
      <c r="H31" s="58"/>
      <c r="I31" s="58"/>
      <c r="J31" s="58"/>
      <c r="K31" s="58"/>
      <c r="L31" s="33">
        <f>SUM(L32,L34,L40)</f>
        <v>0</v>
      </c>
      <c r="M31" s="33">
        <f t="shared" ref="M31:N31" si="2">SUM(M32,M34,M40)</f>
        <v>0</v>
      </c>
      <c r="N31" s="39">
        <f t="shared" si="2"/>
        <v>0</v>
      </c>
    </row>
    <row r="32" spans="1:17" ht="30" customHeight="1" x14ac:dyDescent="0.25">
      <c r="A32" s="42" t="s">
        <v>43</v>
      </c>
      <c r="B32" s="66" t="s">
        <v>141</v>
      </c>
      <c r="C32" s="66"/>
      <c r="D32" s="66"/>
      <c r="E32" s="66"/>
      <c r="F32" s="66"/>
      <c r="G32" s="66"/>
      <c r="H32" s="66"/>
      <c r="I32" s="66"/>
      <c r="J32" s="66"/>
      <c r="K32" s="66"/>
      <c r="L32" s="34">
        <f>SUM(L33)</f>
        <v>0</v>
      </c>
      <c r="M32" s="34">
        <f t="shared" ref="M32:N32" si="3">SUM(M33)</f>
        <v>0</v>
      </c>
      <c r="N32" s="43">
        <f t="shared" si="3"/>
        <v>0</v>
      </c>
    </row>
    <row r="33" spans="1:14" ht="53.25" customHeight="1" x14ac:dyDescent="0.25">
      <c r="A33" s="40" t="s">
        <v>128</v>
      </c>
      <c r="B33" s="32" t="s">
        <v>1</v>
      </c>
      <c r="C33" s="32" t="s">
        <v>77</v>
      </c>
      <c r="D33" s="2" t="s">
        <v>78</v>
      </c>
      <c r="E33" s="32" t="s">
        <v>5</v>
      </c>
      <c r="F33" s="3">
        <f>F16</f>
        <v>4144.5200000000004</v>
      </c>
      <c r="G33" s="3"/>
      <c r="H33" s="3"/>
      <c r="I33" s="3"/>
      <c r="J33" s="3"/>
      <c r="K33" s="3"/>
      <c r="L33" s="3"/>
      <c r="M33" s="3"/>
      <c r="N33" s="41"/>
    </row>
    <row r="34" spans="1:14" ht="53.25" customHeight="1" x14ac:dyDescent="0.25">
      <c r="A34" s="42" t="s">
        <v>44</v>
      </c>
      <c r="B34" s="66" t="s">
        <v>86</v>
      </c>
      <c r="C34" s="66"/>
      <c r="D34" s="66"/>
      <c r="E34" s="66"/>
      <c r="F34" s="66"/>
      <c r="G34" s="66"/>
      <c r="H34" s="66"/>
      <c r="I34" s="66"/>
      <c r="J34" s="66"/>
      <c r="K34" s="66"/>
      <c r="L34" s="34">
        <f>SUM(L35:L39)</f>
        <v>0</v>
      </c>
      <c r="M34" s="34">
        <f t="shared" ref="M34:N34" si="4">SUM(M35:M39)</f>
        <v>0</v>
      </c>
      <c r="N34" s="43">
        <f t="shared" si="4"/>
        <v>0</v>
      </c>
    </row>
    <row r="35" spans="1:14" ht="60" x14ac:dyDescent="0.25">
      <c r="A35" s="40" t="s">
        <v>129</v>
      </c>
      <c r="B35" s="32" t="s">
        <v>1</v>
      </c>
      <c r="C35" s="32" t="s">
        <v>75</v>
      </c>
      <c r="D35" s="2" t="s">
        <v>76</v>
      </c>
      <c r="E35" s="32" t="s">
        <v>6</v>
      </c>
      <c r="F35" s="3">
        <v>621.67999999999995</v>
      </c>
      <c r="G35" s="3"/>
      <c r="H35" s="3"/>
      <c r="I35" s="3"/>
      <c r="J35" s="3"/>
      <c r="K35" s="3"/>
      <c r="L35" s="3"/>
      <c r="M35" s="3"/>
      <c r="N35" s="41"/>
    </row>
    <row r="36" spans="1:14" ht="51.75" customHeight="1" x14ac:dyDescent="0.25">
      <c r="A36" s="40" t="s">
        <v>130</v>
      </c>
      <c r="B36" s="32" t="s">
        <v>1</v>
      </c>
      <c r="C36" s="32">
        <v>95875</v>
      </c>
      <c r="D36" s="2" t="s">
        <v>3</v>
      </c>
      <c r="E36" s="32" t="s">
        <v>7</v>
      </c>
      <c r="F36" s="3">
        <v>2486.71</v>
      </c>
      <c r="G36" s="3"/>
      <c r="H36" s="3"/>
      <c r="I36" s="3"/>
      <c r="J36" s="3"/>
      <c r="K36" s="3"/>
      <c r="L36" s="3"/>
      <c r="M36" s="3"/>
      <c r="N36" s="41"/>
    </row>
    <row r="37" spans="1:14" ht="114" customHeight="1" x14ac:dyDescent="0.25">
      <c r="A37" s="40" t="s">
        <v>131</v>
      </c>
      <c r="B37" s="32" t="s">
        <v>2</v>
      </c>
      <c r="C37" s="31" t="s">
        <v>83</v>
      </c>
      <c r="D37" s="2" t="s">
        <v>95</v>
      </c>
      <c r="E37" s="32" t="s">
        <v>5</v>
      </c>
      <c r="F37" s="3">
        <v>4144.5200000000004</v>
      </c>
      <c r="G37" s="3"/>
      <c r="H37" s="3"/>
      <c r="I37" s="3"/>
      <c r="J37" s="3"/>
      <c r="K37" s="3"/>
      <c r="L37" s="3"/>
      <c r="M37" s="3"/>
      <c r="N37" s="41"/>
    </row>
    <row r="38" spans="1:14" ht="50.25" customHeight="1" x14ac:dyDescent="0.25">
      <c r="A38" s="40" t="s">
        <v>132</v>
      </c>
      <c r="B38" s="32" t="s">
        <v>1</v>
      </c>
      <c r="C38" s="32" t="s">
        <v>57</v>
      </c>
      <c r="D38" s="2" t="s">
        <v>3</v>
      </c>
      <c r="E38" s="32" t="s">
        <v>7</v>
      </c>
      <c r="F38" s="3">
        <v>8516.99</v>
      </c>
      <c r="G38" s="3"/>
      <c r="H38" s="3"/>
      <c r="I38" s="3"/>
      <c r="J38" s="3"/>
      <c r="K38" s="3"/>
      <c r="L38" s="3"/>
      <c r="M38" s="3"/>
      <c r="N38" s="41"/>
    </row>
    <row r="39" spans="1:14" ht="61.5" customHeight="1" x14ac:dyDescent="0.25">
      <c r="A39" s="40" t="s">
        <v>133</v>
      </c>
      <c r="B39" s="32" t="s">
        <v>1</v>
      </c>
      <c r="C39" s="32" t="s">
        <v>57</v>
      </c>
      <c r="D39" s="2" t="s">
        <v>3</v>
      </c>
      <c r="E39" s="32" t="s">
        <v>7</v>
      </c>
      <c r="F39" s="3">
        <v>1135.5999999999999</v>
      </c>
      <c r="G39" s="3"/>
      <c r="H39" s="3"/>
      <c r="I39" s="3"/>
      <c r="J39" s="3"/>
      <c r="K39" s="3"/>
      <c r="L39" s="3"/>
      <c r="M39" s="3"/>
      <c r="N39" s="41"/>
    </row>
    <row r="40" spans="1:14" ht="41.25" customHeight="1" x14ac:dyDescent="0.25">
      <c r="A40" s="42" t="s">
        <v>45</v>
      </c>
      <c r="B40" s="66" t="s">
        <v>87</v>
      </c>
      <c r="C40" s="66"/>
      <c r="D40" s="66"/>
      <c r="E40" s="66"/>
      <c r="F40" s="66"/>
      <c r="G40" s="66"/>
      <c r="H40" s="66"/>
      <c r="I40" s="66"/>
      <c r="J40" s="66"/>
      <c r="K40" s="66"/>
      <c r="L40" s="34">
        <f>SUM(L41:L42)</f>
        <v>0</v>
      </c>
      <c r="M40" s="34">
        <f t="shared" ref="M40:N40" si="5">SUM(M41:M42)</f>
        <v>0</v>
      </c>
      <c r="N40" s="43">
        <f t="shared" si="5"/>
        <v>0</v>
      </c>
    </row>
    <row r="41" spans="1:14" ht="53.25" customHeight="1" x14ac:dyDescent="0.25">
      <c r="A41" s="40" t="s">
        <v>134</v>
      </c>
      <c r="B41" s="32" t="s">
        <v>2</v>
      </c>
      <c r="C41" s="32" t="s">
        <v>80</v>
      </c>
      <c r="D41" s="2" t="s">
        <v>81</v>
      </c>
      <c r="E41" s="32" t="s">
        <v>5</v>
      </c>
      <c r="F41" s="3">
        <v>119.89</v>
      </c>
      <c r="G41" s="3"/>
      <c r="H41" s="3"/>
      <c r="I41" s="3"/>
      <c r="J41" s="3"/>
      <c r="K41" s="3"/>
      <c r="L41" s="3"/>
      <c r="M41" s="3"/>
      <c r="N41" s="41"/>
    </row>
    <row r="42" spans="1:14" ht="52.5" customHeight="1" x14ac:dyDescent="0.25">
      <c r="A42" s="40" t="s">
        <v>135</v>
      </c>
      <c r="B42" s="32" t="s">
        <v>1</v>
      </c>
      <c r="C42" s="32">
        <v>95875</v>
      </c>
      <c r="D42" s="2" t="s">
        <v>3</v>
      </c>
      <c r="E42" s="32" t="s">
        <v>7</v>
      </c>
      <c r="F42" s="3">
        <v>239.78</v>
      </c>
      <c r="G42" s="3"/>
      <c r="H42" s="3"/>
      <c r="I42" s="3"/>
      <c r="J42" s="3"/>
      <c r="K42" s="3"/>
      <c r="L42" s="3"/>
      <c r="M42" s="3"/>
      <c r="N42" s="41"/>
    </row>
    <row r="43" spans="1:14" ht="18" x14ac:dyDescent="0.25">
      <c r="A43" s="38" t="s">
        <v>67</v>
      </c>
      <c r="B43" s="58" t="s">
        <v>8</v>
      </c>
      <c r="C43" s="58"/>
      <c r="D43" s="58"/>
      <c r="E43" s="58"/>
      <c r="F43" s="58"/>
      <c r="G43" s="58"/>
      <c r="H43" s="58"/>
      <c r="I43" s="58"/>
      <c r="J43" s="58"/>
      <c r="K43" s="58"/>
      <c r="L43" s="33">
        <f>SUM(L44,L47)</f>
        <v>0</v>
      </c>
      <c r="M43" s="33">
        <f t="shared" ref="M43:N43" si="6">SUM(M44,M47)</f>
        <v>0</v>
      </c>
      <c r="N43" s="39">
        <f t="shared" si="6"/>
        <v>0</v>
      </c>
    </row>
    <row r="44" spans="1:14" ht="18" x14ac:dyDescent="0.25">
      <c r="A44" s="42" t="s">
        <v>46</v>
      </c>
      <c r="B44" s="66" t="s">
        <v>58</v>
      </c>
      <c r="C44" s="66"/>
      <c r="D44" s="66"/>
      <c r="E44" s="66"/>
      <c r="F44" s="66"/>
      <c r="G44" s="66"/>
      <c r="H44" s="66"/>
      <c r="I44" s="66"/>
      <c r="J44" s="66"/>
      <c r="K44" s="66"/>
      <c r="L44" s="34">
        <f>SUM(L45:L46)</f>
        <v>0</v>
      </c>
      <c r="M44" s="34">
        <f t="shared" ref="M44:N44" si="7">SUM(M45:M46)</f>
        <v>0</v>
      </c>
      <c r="N44" s="43">
        <f t="shared" si="7"/>
        <v>0</v>
      </c>
    </row>
    <row r="45" spans="1:14" ht="30" x14ac:dyDescent="0.25">
      <c r="A45" s="40" t="s">
        <v>68</v>
      </c>
      <c r="B45" s="32" t="s">
        <v>2</v>
      </c>
      <c r="C45" s="32" t="s">
        <v>113</v>
      </c>
      <c r="D45" s="2" t="s">
        <v>114</v>
      </c>
      <c r="E45" s="32" t="s">
        <v>38</v>
      </c>
      <c r="F45" s="3">
        <v>6</v>
      </c>
      <c r="G45" s="3"/>
      <c r="H45" s="3"/>
      <c r="I45" s="3"/>
      <c r="J45" s="3"/>
      <c r="K45" s="3"/>
      <c r="L45" s="3"/>
      <c r="M45" s="3"/>
      <c r="N45" s="41"/>
    </row>
    <row r="46" spans="1:14" ht="30" x14ac:dyDescent="0.25">
      <c r="A46" s="40" t="s">
        <v>142</v>
      </c>
      <c r="B46" s="32" t="s">
        <v>2</v>
      </c>
      <c r="C46" s="32" t="s">
        <v>59</v>
      </c>
      <c r="D46" s="2" t="s">
        <v>39</v>
      </c>
      <c r="E46" s="32" t="s">
        <v>5</v>
      </c>
      <c r="F46" s="3">
        <v>1.52</v>
      </c>
      <c r="G46" s="3"/>
      <c r="H46" s="3"/>
      <c r="I46" s="3"/>
      <c r="J46" s="3"/>
      <c r="K46" s="3"/>
      <c r="L46" s="3"/>
      <c r="M46" s="3"/>
      <c r="N46" s="41"/>
    </row>
    <row r="47" spans="1:14" ht="38.25" customHeight="1" x14ac:dyDescent="0.25">
      <c r="A47" s="42" t="s">
        <v>47</v>
      </c>
      <c r="B47" s="66" t="s">
        <v>112</v>
      </c>
      <c r="C47" s="66"/>
      <c r="D47" s="66"/>
      <c r="E47" s="66"/>
      <c r="F47" s="66"/>
      <c r="G47" s="66"/>
      <c r="H47" s="66"/>
      <c r="I47" s="66"/>
      <c r="J47" s="66"/>
      <c r="K47" s="66"/>
      <c r="L47" s="34">
        <f>SUM(L48:L49)</f>
        <v>0</v>
      </c>
      <c r="M47" s="34">
        <f t="shared" ref="M47:N47" si="8">SUM(M48:M49)</f>
        <v>0</v>
      </c>
      <c r="N47" s="43">
        <f t="shared" si="8"/>
        <v>0</v>
      </c>
    </row>
    <row r="48" spans="1:14" ht="30" x14ac:dyDescent="0.25">
      <c r="A48" s="40" t="s">
        <v>136</v>
      </c>
      <c r="B48" s="32" t="s">
        <v>2</v>
      </c>
      <c r="C48" s="32" t="s">
        <v>113</v>
      </c>
      <c r="D48" s="2" t="s">
        <v>114</v>
      </c>
      <c r="E48" s="32" t="s">
        <v>38</v>
      </c>
      <c r="F48" s="3">
        <v>2</v>
      </c>
      <c r="G48" s="3"/>
      <c r="H48" s="3"/>
      <c r="I48" s="3"/>
      <c r="J48" s="3"/>
      <c r="K48" s="3"/>
      <c r="L48" s="3"/>
      <c r="M48" s="3"/>
      <c r="N48" s="41"/>
    </row>
    <row r="49" spans="1:14" ht="30" x14ac:dyDescent="0.25">
      <c r="A49" s="40" t="s">
        <v>137</v>
      </c>
      <c r="B49" s="32" t="s">
        <v>2</v>
      </c>
      <c r="C49" s="32" t="s">
        <v>59</v>
      </c>
      <c r="D49" s="2" t="s">
        <v>39</v>
      </c>
      <c r="E49" s="32" t="s">
        <v>5</v>
      </c>
      <c r="F49" s="3">
        <v>0.5</v>
      </c>
      <c r="G49" s="3"/>
      <c r="H49" s="3"/>
      <c r="I49" s="3"/>
      <c r="J49" s="3"/>
      <c r="K49" s="3"/>
      <c r="L49" s="3"/>
      <c r="M49" s="3"/>
      <c r="N49" s="41"/>
    </row>
    <row r="50" spans="1:14" ht="18" x14ac:dyDescent="0.25">
      <c r="A50" s="38" t="s">
        <v>69</v>
      </c>
      <c r="B50" s="58" t="s">
        <v>144</v>
      </c>
      <c r="C50" s="58"/>
      <c r="D50" s="58"/>
      <c r="E50" s="58"/>
      <c r="F50" s="58"/>
      <c r="G50" s="58"/>
      <c r="H50" s="58"/>
      <c r="I50" s="58"/>
      <c r="J50" s="58"/>
      <c r="K50" s="58"/>
      <c r="L50" s="33">
        <f>SUM(L51:L56)</f>
        <v>0</v>
      </c>
      <c r="M50" s="33">
        <f t="shared" ref="M50:N50" si="9">SUM(M51:M56)</f>
        <v>0</v>
      </c>
      <c r="N50" s="39">
        <f t="shared" si="9"/>
        <v>0</v>
      </c>
    </row>
    <row r="51" spans="1:14" ht="30" x14ac:dyDescent="0.25">
      <c r="A51" s="40" t="s">
        <v>48</v>
      </c>
      <c r="B51" s="32" t="s">
        <v>1</v>
      </c>
      <c r="C51" s="32" t="s">
        <v>77</v>
      </c>
      <c r="D51" s="2" t="s">
        <v>78</v>
      </c>
      <c r="E51" s="32" t="s">
        <v>5</v>
      </c>
      <c r="F51" s="3">
        <v>1297.48</v>
      </c>
      <c r="G51" s="3"/>
      <c r="H51" s="3"/>
      <c r="I51" s="3"/>
      <c r="J51" s="3"/>
      <c r="K51" s="3"/>
      <c r="L51" s="3"/>
      <c r="M51" s="3"/>
      <c r="N51" s="41"/>
    </row>
    <row r="52" spans="1:14" ht="54.75" customHeight="1" x14ac:dyDescent="0.25">
      <c r="A52" s="40" t="s">
        <v>49</v>
      </c>
      <c r="B52" s="32" t="s">
        <v>2</v>
      </c>
      <c r="C52" s="32" t="s">
        <v>109</v>
      </c>
      <c r="D52" s="2" t="s">
        <v>119</v>
      </c>
      <c r="E52" s="32" t="s">
        <v>5</v>
      </c>
      <c r="F52" s="3">
        <v>1285.56</v>
      </c>
      <c r="G52" s="3"/>
      <c r="H52" s="3"/>
      <c r="I52" s="3"/>
      <c r="J52" s="3"/>
      <c r="K52" s="3"/>
      <c r="L52" s="3"/>
      <c r="M52" s="3"/>
      <c r="N52" s="41"/>
    </row>
    <row r="53" spans="1:14" ht="45" x14ac:dyDescent="0.25">
      <c r="A53" s="40" t="s">
        <v>50</v>
      </c>
      <c r="B53" s="32" t="s">
        <v>1</v>
      </c>
      <c r="C53" s="32">
        <v>7156</v>
      </c>
      <c r="D53" s="2" t="s">
        <v>110</v>
      </c>
      <c r="E53" s="32" t="s">
        <v>5</v>
      </c>
      <c r="F53" s="3">
        <v>10</v>
      </c>
      <c r="G53" s="3"/>
      <c r="H53" s="3"/>
      <c r="I53" s="3"/>
      <c r="J53" s="3"/>
      <c r="K53" s="3"/>
      <c r="L53" s="3"/>
      <c r="M53" s="3"/>
      <c r="N53" s="41"/>
    </row>
    <row r="54" spans="1:14" ht="51.75" customHeight="1" x14ac:dyDescent="0.25">
      <c r="A54" s="40" t="s">
        <v>51</v>
      </c>
      <c r="B54" s="32" t="s">
        <v>2</v>
      </c>
      <c r="C54" s="32" t="s">
        <v>105</v>
      </c>
      <c r="D54" s="2" t="s">
        <v>106</v>
      </c>
      <c r="E54" s="32" t="s">
        <v>4</v>
      </c>
      <c r="F54" s="3">
        <v>538.33000000000004</v>
      </c>
      <c r="G54" s="3"/>
      <c r="H54" s="3"/>
      <c r="I54" s="3"/>
      <c r="J54" s="3"/>
      <c r="K54" s="3"/>
      <c r="L54" s="3"/>
      <c r="M54" s="3"/>
      <c r="N54" s="41"/>
    </row>
    <row r="55" spans="1:14" ht="51.75" customHeight="1" x14ac:dyDescent="0.25">
      <c r="A55" s="40" t="s">
        <v>84</v>
      </c>
      <c r="B55" s="32" t="s">
        <v>2</v>
      </c>
      <c r="C55" s="32" t="s">
        <v>107</v>
      </c>
      <c r="D55" s="2" t="s">
        <v>108</v>
      </c>
      <c r="E55" s="32" t="s">
        <v>38</v>
      </c>
      <c r="F55" s="3">
        <v>4</v>
      </c>
      <c r="G55" s="3"/>
      <c r="H55" s="3"/>
      <c r="I55" s="3"/>
      <c r="J55" s="3"/>
      <c r="K55" s="3"/>
      <c r="L55" s="3"/>
      <c r="M55" s="3"/>
      <c r="N55" s="41"/>
    </row>
    <row r="56" spans="1:14" ht="51.75" customHeight="1" x14ac:dyDescent="0.25">
      <c r="A56" s="40" t="s">
        <v>85</v>
      </c>
      <c r="B56" s="32" t="s">
        <v>2</v>
      </c>
      <c r="C56" s="32" t="s">
        <v>139</v>
      </c>
      <c r="D56" s="2" t="s">
        <v>140</v>
      </c>
      <c r="E56" s="32" t="s">
        <v>5</v>
      </c>
      <c r="F56" s="3">
        <v>84.54</v>
      </c>
      <c r="G56" s="3"/>
      <c r="H56" s="3"/>
      <c r="I56" s="3"/>
      <c r="J56" s="3"/>
      <c r="K56" s="3"/>
      <c r="L56" s="3"/>
      <c r="M56" s="3"/>
      <c r="N56" s="41"/>
    </row>
    <row r="57" spans="1:14" ht="18" x14ac:dyDescent="0.25">
      <c r="A57" s="38" t="s">
        <v>100</v>
      </c>
      <c r="B57" s="58" t="s">
        <v>88</v>
      </c>
      <c r="C57" s="58"/>
      <c r="D57" s="58"/>
      <c r="E57" s="58"/>
      <c r="F57" s="58"/>
      <c r="G57" s="58"/>
      <c r="H57" s="58"/>
      <c r="I57" s="58"/>
      <c r="J57" s="58"/>
      <c r="K57" s="58"/>
      <c r="L57" s="33">
        <f>SUM(L58:L59)</f>
        <v>0</v>
      </c>
      <c r="M57" s="33">
        <f t="shared" ref="M57:N57" si="10">SUM(M58:M59)</f>
        <v>0</v>
      </c>
      <c r="N57" s="39">
        <f t="shared" si="10"/>
        <v>0</v>
      </c>
    </row>
    <row r="58" spans="1:14" ht="38.25" customHeight="1" x14ac:dyDescent="0.25">
      <c r="A58" s="40" t="s">
        <v>52</v>
      </c>
      <c r="B58" s="32" t="s">
        <v>2</v>
      </c>
      <c r="C58" s="32" t="s">
        <v>99</v>
      </c>
      <c r="D58" s="2" t="s">
        <v>98</v>
      </c>
      <c r="E58" s="32" t="s">
        <v>5</v>
      </c>
      <c r="F58" s="3">
        <f>F37</f>
        <v>4144.5200000000004</v>
      </c>
      <c r="G58" s="3"/>
      <c r="H58" s="3"/>
      <c r="I58" s="3"/>
      <c r="J58" s="3"/>
      <c r="K58" s="3"/>
      <c r="L58" s="3"/>
      <c r="M58" s="3"/>
      <c r="N58" s="41"/>
    </row>
    <row r="59" spans="1:14" ht="30.75" thickBot="1" x14ac:dyDescent="0.3">
      <c r="A59" s="44" t="s">
        <v>97</v>
      </c>
      <c r="B59" s="45" t="s">
        <v>2</v>
      </c>
      <c r="C59" s="45" t="s">
        <v>36</v>
      </c>
      <c r="D59" s="46" t="str">
        <f>D15</f>
        <v xml:space="preserve">MOBILIZAÇÃO OU DESMOBILIZAÇÃO DOS EQUIPAMENTOS, DMT = 34,0 KM, VELOCIDADE MÉDIA 60KM/H </v>
      </c>
      <c r="E59" s="45" t="s">
        <v>37</v>
      </c>
      <c r="F59" s="47">
        <v>5</v>
      </c>
      <c r="G59" s="47"/>
      <c r="H59" s="47"/>
      <c r="I59" s="47"/>
      <c r="J59" s="47"/>
      <c r="K59" s="47"/>
      <c r="L59" s="47"/>
      <c r="M59" s="47"/>
      <c r="N59" s="48"/>
    </row>
    <row r="60" spans="1:14" x14ac:dyDescent="0.25"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5">
      <c r="F61" s="5"/>
      <c r="G61" s="5"/>
      <c r="H61" s="5"/>
      <c r="I61" s="5"/>
      <c r="J61" s="5"/>
      <c r="K61" s="5"/>
      <c r="L61" s="5"/>
      <c r="M61" s="5"/>
      <c r="N61" s="5"/>
    </row>
    <row r="62" spans="1:14" ht="40.5" x14ac:dyDescent="0.25">
      <c r="F62" s="5"/>
      <c r="G62" s="5"/>
      <c r="H62" s="5"/>
      <c r="I62" s="68" t="s">
        <v>70</v>
      </c>
      <c r="J62" s="68"/>
      <c r="K62" s="68"/>
      <c r="L62" s="7" t="s">
        <v>71</v>
      </c>
      <c r="M62" s="7" t="s">
        <v>72</v>
      </c>
      <c r="N62" s="8" t="s">
        <v>0</v>
      </c>
    </row>
    <row r="63" spans="1:14" ht="20.25" x14ac:dyDescent="0.25">
      <c r="F63" s="5"/>
      <c r="G63" s="5"/>
      <c r="H63" s="5"/>
      <c r="I63" s="68"/>
      <c r="J63" s="68"/>
      <c r="K63" s="68"/>
      <c r="L63" s="8">
        <f>SUM(L57,L50,L43,L31,L17,L13)</f>
        <v>0</v>
      </c>
      <c r="M63" s="8">
        <f t="shared" ref="M63" si="11">SUM(M57,M50,M43,M31,M17,M13)</f>
        <v>0</v>
      </c>
      <c r="N63" s="8">
        <f>SUM(N57,N50,N43,N31,N17,N13)</f>
        <v>0</v>
      </c>
    </row>
    <row r="64" spans="1:14" ht="15.75" x14ac:dyDescent="0.25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x14ac:dyDescent="0.25">
      <c r="D65" s="1" t="s">
        <v>147</v>
      </c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x14ac:dyDescent="0.2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x14ac:dyDescent="0.25">
      <c r="D67" s="1"/>
      <c r="E67" s="1"/>
      <c r="F67" s="6"/>
      <c r="G67" s="6"/>
      <c r="H67" s="6"/>
      <c r="I67" s="6"/>
      <c r="J67" s="6"/>
      <c r="K67" s="6"/>
      <c r="L67" s="1"/>
      <c r="M67" s="1"/>
      <c r="N67" s="1"/>
    </row>
    <row r="68" spans="1:14" ht="15.75" x14ac:dyDescent="0.25">
      <c r="D68" s="1"/>
      <c r="E68" s="1"/>
      <c r="F68" s="67" t="s">
        <v>148</v>
      </c>
      <c r="G68" s="67"/>
      <c r="H68" s="67"/>
      <c r="I68" s="67"/>
      <c r="J68" s="67"/>
      <c r="K68" s="67"/>
      <c r="L68" s="1"/>
      <c r="M68" s="1"/>
      <c r="N68" s="1"/>
    </row>
    <row r="69" spans="1:14" ht="15.75" x14ac:dyDescent="0.25">
      <c r="D69" s="1"/>
      <c r="E69" s="1"/>
      <c r="F69" s="67"/>
      <c r="G69" s="67"/>
      <c r="H69" s="67"/>
      <c r="I69" s="67"/>
      <c r="J69" s="67"/>
      <c r="K69" s="67"/>
      <c r="L69" s="1"/>
      <c r="M69" s="1"/>
      <c r="N69" s="4"/>
    </row>
    <row r="70" spans="1:14" ht="19.5" x14ac:dyDescent="0.3">
      <c r="A70" s="79" t="s">
        <v>152</v>
      </c>
      <c r="B70" s="79"/>
      <c r="C70" s="79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</row>
    <row r="71" spans="1:14" ht="15.75" x14ac:dyDescent="0.2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</sheetData>
  <mergeCells count="28">
    <mergeCell ref="F68:K68"/>
    <mergeCell ref="F69:K69"/>
    <mergeCell ref="B44:K44"/>
    <mergeCell ref="B57:K57"/>
    <mergeCell ref="I62:K63"/>
    <mergeCell ref="B50:K50"/>
    <mergeCell ref="B47:K47"/>
    <mergeCell ref="B32:K32"/>
    <mergeCell ref="B40:K40"/>
    <mergeCell ref="B43:K43"/>
    <mergeCell ref="B34:K34"/>
    <mergeCell ref="A8:N8"/>
    <mergeCell ref="A1:N2"/>
    <mergeCell ref="A11:A12"/>
    <mergeCell ref="B31:K31"/>
    <mergeCell ref="F11:F12"/>
    <mergeCell ref="E11:E12"/>
    <mergeCell ref="D11:D12"/>
    <mergeCell ref="C11:C12"/>
    <mergeCell ref="B11:B12"/>
    <mergeCell ref="L11:N11"/>
    <mergeCell ref="I11:K11"/>
    <mergeCell ref="H11:H12"/>
    <mergeCell ref="G11:G12"/>
    <mergeCell ref="B13:K13"/>
    <mergeCell ref="B17:K17"/>
    <mergeCell ref="A3:N3"/>
    <mergeCell ref="A7:N7"/>
  </mergeCells>
  <pageMargins left="0.98425196850393704" right="0.78740157480314965" top="0.98425196850393704" bottom="0.78740157480314965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"/>
  <sheetViews>
    <sheetView topLeftCell="A10" zoomScale="70" zoomScaleNormal="70" workbookViewId="0">
      <selection activeCell="B18" sqref="B18"/>
    </sheetView>
  </sheetViews>
  <sheetFormatPr defaultRowHeight="15" x14ac:dyDescent="0.25"/>
  <cols>
    <col min="2" max="2" width="95.7109375" customWidth="1"/>
    <col min="3" max="3" width="14.7109375" customWidth="1"/>
    <col min="4" max="4" width="22" customWidth="1"/>
    <col min="5" max="5" width="13.140625" customWidth="1"/>
    <col min="6" max="6" width="16.85546875" customWidth="1"/>
    <col min="7" max="7" width="11.7109375" customWidth="1"/>
    <col min="8" max="8" width="16.5703125" customWidth="1"/>
    <col min="9" max="9" width="11.5703125" customWidth="1"/>
    <col min="10" max="10" width="15.42578125" customWidth="1"/>
    <col min="11" max="11" width="12.42578125" customWidth="1"/>
    <col min="12" max="12" width="16.7109375" customWidth="1"/>
    <col min="13" max="13" width="11.85546875" customWidth="1"/>
    <col min="14" max="14" width="17.5703125" customWidth="1"/>
  </cols>
  <sheetData>
    <row r="1" spans="1:14" ht="15.75" customHeight="1" x14ac:dyDescent="0.25">
      <c r="A1" s="69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6.5" customHeight="1" x14ac:dyDescent="0.25">
      <c r="A2" s="69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8" x14ac:dyDescent="0.25">
      <c r="A3" s="76" t="str">
        <f>'ORÇAMENTO TOTAL'!A3:N3</f>
        <v>MUNICIPIO DE TRÊS DE MAIO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18" x14ac:dyDescent="0.25">
      <c r="A4" s="17"/>
      <c r="B4" s="1"/>
      <c r="C4" s="1"/>
      <c r="D4" s="1"/>
      <c r="E4" s="1"/>
      <c r="F4" s="1"/>
      <c r="G4" s="1"/>
      <c r="H4" s="1"/>
    </row>
    <row r="5" spans="1:14" ht="18" x14ac:dyDescent="0.25">
      <c r="A5" s="17" t="str">
        <f>'ORÇAMENTO TOTAL'!A5</f>
        <v>Endereço da obra: PROLONGAMENTO DA RUA HORIZONTINA - ENTRE BAIRRO MEDIANEIRA E LOTEAMENTO SARTOR -  TRÊS DE MAIO - RS</v>
      </c>
      <c r="B5" s="1"/>
      <c r="C5" s="1"/>
      <c r="D5" s="1"/>
      <c r="E5" s="1"/>
      <c r="F5" s="1"/>
      <c r="G5" s="1"/>
      <c r="H5" s="1"/>
    </row>
    <row r="6" spans="1:14" ht="18.75" thickBot="1" x14ac:dyDescent="0.3">
      <c r="A6" s="17"/>
      <c r="B6" s="1"/>
      <c r="C6" s="1"/>
      <c r="D6" s="1"/>
      <c r="E6" s="1"/>
      <c r="F6" s="1"/>
      <c r="G6" s="1"/>
      <c r="H6" s="1"/>
    </row>
    <row r="7" spans="1:14" ht="27.75" customHeight="1" thickBot="1" x14ac:dyDescent="0.3">
      <c r="A7" s="63" t="s">
        <v>145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</row>
    <row r="8" spans="1:14" ht="30.75" customHeight="1" thickBot="1" x14ac:dyDescent="0.3">
      <c r="A8" s="63" t="s">
        <v>146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</row>
    <row r="9" spans="1:14" ht="20.25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8" x14ac:dyDescent="0.25">
      <c r="A10" s="70" t="str">
        <f>'ORÇAMENTO TOTAL'!A10</f>
        <v>EXECUÇÃO DE PAVIMENTAÇÃO COM PEDRAS POLIÉDRICAS - PROLONGAMENTO DA RUA HORIZONTINA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4" ht="30.75" customHeight="1" x14ac:dyDescent="0.25">
      <c r="A11" s="71" t="s">
        <v>9</v>
      </c>
      <c r="B11" s="71" t="s">
        <v>10</v>
      </c>
      <c r="C11" s="71" t="s">
        <v>22</v>
      </c>
      <c r="D11" s="71" t="s">
        <v>28</v>
      </c>
      <c r="E11" s="77" t="s">
        <v>29</v>
      </c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8" x14ac:dyDescent="0.25">
      <c r="A12" s="72"/>
      <c r="B12" s="72"/>
      <c r="C12" s="72"/>
      <c r="D12" s="72"/>
      <c r="E12" s="74" t="s">
        <v>23</v>
      </c>
      <c r="F12" s="75"/>
      <c r="G12" s="74" t="s">
        <v>24</v>
      </c>
      <c r="H12" s="75"/>
      <c r="I12" s="74" t="s">
        <v>25</v>
      </c>
      <c r="J12" s="75"/>
      <c r="K12" s="74" t="s">
        <v>101</v>
      </c>
      <c r="L12" s="75"/>
      <c r="M12" s="74" t="s">
        <v>102</v>
      </c>
      <c r="N12" s="75"/>
    </row>
    <row r="13" spans="1:14" ht="18" x14ac:dyDescent="0.25">
      <c r="A13" s="73"/>
      <c r="B13" s="73"/>
      <c r="C13" s="73"/>
      <c r="D13" s="73"/>
      <c r="E13" s="9" t="s">
        <v>26</v>
      </c>
      <c r="F13" s="9" t="s">
        <v>27</v>
      </c>
      <c r="G13" s="9" t="s">
        <v>26</v>
      </c>
      <c r="H13" s="9" t="s">
        <v>27</v>
      </c>
      <c r="I13" s="9" t="s">
        <v>26</v>
      </c>
      <c r="J13" s="9" t="s">
        <v>27</v>
      </c>
      <c r="K13" s="9" t="s">
        <v>26</v>
      </c>
      <c r="L13" s="9" t="s">
        <v>27</v>
      </c>
      <c r="M13" s="9" t="s">
        <v>26</v>
      </c>
      <c r="N13" s="9" t="s">
        <v>27</v>
      </c>
    </row>
    <row r="14" spans="1:14" ht="30" customHeight="1" x14ac:dyDescent="0.25">
      <c r="A14" s="10" t="str">
        <f>'ORÇAMENTO TOTAL'!A13</f>
        <v>1.0</v>
      </c>
      <c r="B14" s="10" t="str">
        <f>'ORÇAMENTO TOTAL'!B13:K13</f>
        <v>SERVIÇOS PRELIMINARES</v>
      </c>
      <c r="C14" s="11" t="e">
        <f t="shared" ref="C14:C24" si="0">D14*100/$D$28</f>
        <v>#DIV/0!</v>
      </c>
      <c r="D14" s="14">
        <f>'ORÇAMENTO TOTAL'!N13</f>
        <v>0</v>
      </c>
      <c r="E14" s="14">
        <v>80</v>
      </c>
      <c r="F14" s="14">
        <f>E14*D14/100</f>
        <v>0</v>
      </c>
      <c r="G14" s="14">
        <v>20</v>
      </c>
      <c r="H14" s="14">
        <f>G14*D14/100</f>
        <v>0</v>
      </c>
      <c r="I14" s="14"/>
      <c r="J14" s="14">
        <f>I14*D14/100</f>
        <v>0</v>
      </c>
      <c r="K14" s="14"/>
      <c r="L14" s="14">
        <f>K14*D14/100</f>
        <v>0</v>
      </c>
      <c r="M14" s="14"/>
      <c r="N14" s="14">
        <f>M14*D14/100</f>
        <v>0</v>
      </c>
    </row>
    <row r="15" spans="1:14" ht="30" customHeight="1" x14ac:dyDescent="0.25">
      <c r="A15" s="12" t="str">
        <f>'ORÇAMENTO TOTAL'!A17</f>
        <v>2.0</v>
      </c>
      <c r="B15" s="13" t="str">
        <f>'ORÇAMENTO TOTAL'!B17:K17</f>
        <v>MEIO-FIO E DRENAGEM</v>
      </c>
      <c r="C15" s="11" t="e">
        <f t="shared" si="0"/>
        <v>#DIV/0!</v>
      </c>
      <c r="D15" s="14">
        <f>'ORÇAMENTO TOTAL'!N17</f>
        <v>0</v>
      </c>
      <c r="E15" s="14">
        <v>50</v>
      </c>
      <c r="F15" s="14">
        <f t="shared" ref="F15:F22" si="1">E15*D15/100</f>
        <v>0</v>
      </c>
      <c r="G15" s="14">
        <v>50</v>
      </c>
      <c r="H15" s="14">
        <f t="shared" ref="H15:H22" si="2">G15*D15/100</f>
        <v>0</v>
      </c>
      <c r="I15" s="14"/>
      <c r="J15" s="14">
        <f t="shared" ref="J15:J22" si="3">I15*D15/100</f>
        <v>0</v>
      </c>
      <c r="K15" s="14"/>
      <c r="L15" s="14">
        <f t="shared" ref="L15:L22" si="4">K15*D15/100</f>
        <v>0</v>
      </c>
      <c r="M15" s="14"/>
      <c r="N15" s="14">
        <f t="shared" ref="N15:N22" si="5">M15*D15/100</f>
        <v>0</v>
      </c>
    </row>
    <row r="16" spans="1:14" ht="42" customHeight="1" x14ac:dyDescent="0.25">
      <c r="A16" s="12" t="str">
        <f>'ORÇAMENTO TOTAL'!A31</f>
        <v>3.0</v>
      </c>
      <c r="B16" s="13" t="str">
        <f>'ORÇAMENTO TOTAL'!B31:K31</f>
        <v>EXECUÇÃO DA PAVIMENTAÇÃO POLIÉDRICA COM PEDRAS IRREGULARES DE BASALTO</v>
      </c>
      <c r="C16" s="11" t="e">
        <f t="shared" si="0"/>
        <v>#DIV/0!</v>
      </c>
      <c r="D16" s="14">
        <f>'ORÇAMENTO TOTAL'!N31</f>
        <v>0</v>
      </c>
      <c r="E16" s="14"/>
      <c r="F16" s="14">
        <f>SUM(F17:F19)</f>
        <v>0</v>
      </c>
      <c r="G16" s="14"/>
      <c r="H16" s="14">
        <f>SUM(H17:H19)</f>
        <v>0</v>
      </c>
      <c r="I16" s="14"/>
      <c r="J16" s="14">
        <f>SUM(J17:J19)</f>
        <v>0</v>
      </c>
      <c r="K16" s="14"/>
      <c r="L16" s="14">
        <f>SUM(L17:L19)</f>
        <v>0</v>
      </c>
      <c r="M16" s="14"/>
      <c r="N16" s="14">
        <f>SUM(N17:N19)</f>
        <v>0</v>
      </c>
    </row>
    <row r="17" spans="1:14" ht="42" customHeight="1" x14ac:dyDescent="0.25">
      <c r="A17" s="26" t="str">
        <f>'ORÇAMENTO TOTAL'!A32</f>
        <v>3.1</v>
      </c>
      <c r="B17" s="27" t="str">
        <f>'ORÇAMENTO TOTAL'!B32:K32</f>
        <v>REGULARIZAÇÃO FINAL DA PISTA - APÓS TERRAPLANAGEM REALIZADA PELO MUNICÍPIO E A REALIZAÇÃO DA INSTALAÇÃO PLUVIAL</v>
      </c>
      <c r="C17" s="24" t="e">
        <f t="shared" si="0"/>
        <v>#DIV/0!</v>
      </c>
      <c r="D17" s="25">
        <f>'ORÇAMENTO TOTAL'!N32</f>
        <v>0</v>
      </c>
      <c r="E17" s="25"/>
      <c r="F17" s="25">
        <f t="shared" si="1"/>
        <v>0</v>
      </c>
      <c r="G17" s="25">
        <v>100</v>
      </c>
      <c r="H17" s="25">
        <f t="shared" si="2"/>
        <v>0</v>
      </c>
      <c r="I17" s="25"/>
      <c r="J17" s="25">
        <f t="shared" si="3"/>
        <v>0</v>
      </c>
      <c r="K17" s="25"/>
      <c r="L17" s="25">
        <f t="shared" si="4"/>
        <v>0</v>
      </c>
      <c r="M17" s="25"/>
      <c r="N17" s="25">
        <f t="shared" si="5"/>
        <v>0</v>
      </c>
    </row>
    <row r="18" spans="1:14" ht="42" customHeight="1" x14ac:dyDescent="0.25">
      <c r="A18" s="26" t="str">
        <f>'ORÇAMENTO TOTAL'!A34</f>
        <v>3.2</v>
      </c>
      <c r="B18" s="27" t="str">
        <f>'ORÇAMENTO TOTAL'!B34:K34</f>
        <v>CALÇAMENTO</v>
      </c>
      <c r="C18" s="24" t="e">
        <f t="shared" si="0"/>
        <v>#DIV/0!</v>
      </c>
      <c r="D18" s="25">
        <f>'ORÇAMENTO TOTAL'!N34</f>
        <v>0</v>
      </c>
      <c r="E18" s="25"/>
      <c r="F18" s="25"/>
      <c r="G18" s="25">
        <v>20</v>
      </c>
      <c r="H18" s="25">
        <f t="shared" si="2"/>
        <v>0</v>
      </c>
      <c r="I18" s="25">
        <v>50</v>
      </c>
      <c r="J18" s="25">
        <f t="shared" si="3"/>
        <v>0</v>
      </c>
      <c r="K18" s="25">
        <v>30</v>
      </c>
      <c r="L18" s="25">
        <f t="shared" si="4"/>
        <v>0</v>
      </c>
      <c r="M18" s="25"/>
      <c r="N18" s="25"/>
    </row>
    <row r="19" spans="1:14" ht="30" customHeight="1" x14ac:dyDescent="0.25">
      <c r="A19" s="26" t="str">
        <f>'ORÇAMENTO TOTAL'!A40</f>
        <v>3.3</v>
      </c>
      <c r="B19" s="27" t="str">
        <f>'ORÇAMENTO TOTAL'!B40:K40</f>
        <v>PREENCHIMENTO DO ACOSTAMENTO</v>
      </c>
      <c r="C19" s="24" t="e">
        <f t="shared" si="0"/>
        <v>#DIV/0!</v>
      </c>
      <c r="D19" s="25">
        <f>'ORÇAMENTO TOTAL'!N40</f>
        <v>0</v>
      </c>
      <c r="E19" s="25"/>
      <c r="F19" s="25">
        <f t="shared" si="1"/>
        <v>0</v>
      </c>
      <c r="G19" s="25">
        <v>20</v>
      </c>
      <c r="H19" s="25">
        <f t="shared" si="2"/>
        <v>0</v>
      </c>
      <c r="I19" s="25">
        <v>50</v>
      </c>
      <c r="J19" s="25">
        <f t="shared" si="3"/>
        <v>0</v>
      </c>
      <c r="K19" s="25">
        <v>30</v>
      </c>
      <c r="L19" s="25">
        <f t="shared" si="4"/>
        <v>0</v>
      </c>
      <c r="M19" s="25"/>
      <c r="N19" s="25">
        <f t="shared" si="5"/>
        <v>0</v>
      </c>
    </row>
    <row r="20" spans="1:14" ht="30" customHeight="1" x14ac:dyDescent="0.25">
      <c r="A20" s="12" t="str">
        <f>'ORÇAMENTO TOTAL'!A43</f>
        <v>4.0</v>
      </c>
      <c r="B20" s="13" t="str">
        <f>'ORÇAMENTO TOTAL'!B43:K43</f>
        <v>SINALIZAÇÃO VIÁRIA</v>
      </c>
      <c r="C20" s="11" t="e">
        <f t="shared" si="0"/>
        <v>#DIV/0!</v>
      </c>
      <c r="D20" s="14">
        <f>'ORÇAMENTO TOTAL'!N43</f>
        <v>0</v>
      </c>
      <c r="E20" s="14"/>
      <c r="F20" s="14">
        <f>SUM(F21:F22)</f>
        <v>0</v>
      </c>
      <c r="G20" s="14"/>
      <c r="H20" s="14">
        <f>SUM(H21:H22)</f>
        <v>0</v>
      </c>
      <c r="I20" s="14"/>
      <c r="J20" s="14">
        <f>SUM(J21:J22)</f>
        <v>0</v>
      </c>
      <c r="K20" s="14"/>
      <c r="L20" s="14">
        <f>SUM(L21:L22)</f>
        <v>0</v>
      </c>
      <c r="M20" s="14"/>
      <c r="N20" s="14">
        <f>SUM(N21:N22)</f>
        <v>0</v>
      </c>
    </row>
    <row r="21" spans="1:14" ht="47.25" customHeight="1" x14ac:dyDescent="0.25">
      <c r="A21" s="26" t="str">
        <f>'ORÇAMENTO TOTAL'!A44</f>
        <v>4.1</v>
      </c>
      <c r="B21" s="27" t="str">
        <f>'ORÇAMENTO TOTAL'!B44:K44</f>
        <v>SINALIZAÇÃO VERTICAL - PLACAS</v>
      </c>
      <c r="C21" s="24" t="e">
        <f t="shared" si="0"/>
        <v>#DIV/0!</v>
      </c>
      <c r="D21" s="25">
        <f>'ORÇAMENTO TOTAL'!N44</f>
        <v>0</v>
      </c>
      <c r="E21" s="25"/>
      <c r="F21" s="25">
        <f t="shared" si="1"/>
        <v>0</v>
      </c>
      <c r="G21" s="25"/>
      <c r="H21" s="25">
        <f t="shared" si="2"/>
        <v>0</v>
      </c>
      <c r="I21" s="25"/>
      <c r="J21" s="25">
        <f t="shared" si="3"/>
        <v>0</v>
      </c>
      <c r="K21" s="25"/>
      <c r="L21" s="25">
        <f t="shared" si="4"/>
        <v>0</v>
      </c>
      <c r="M21" s="25">
        <v>100</v>
      </c>
      <c r="N21" s="25">
        <f t="shared" si="5"/>
        <v>0</v>
      </c>
    </row>
    <row r="22" spans="1:14" ht="42" customHeight="1" x14ac:dyDescent="0.25">
      <c r="A22" s="26" t="str">
        <f>'ORÇAMENTO TOTAL'!A47</f>
        <v>4.2</v>
      </c>
      <c r="B22" s="27" t="str">
        <f>'ORÇAMENTO TOTAL'!B47:K47</f>
        <v>SINALIZAÇÃO VERTICAL - PLACAS DE IDENTIFICAÇÃO DAS RUAS</v>
      </c>
      <c r="C22" s="24" t="e">
        <f t="shared" si="0"/>
        <v>#DIV/0!</v>
      </c>
      <c r="D22" s="25">
        <f>'ORÇAMENTO TOTAL'!N47</f>
        <v>0</v>
      </c>
      <c r="E22" s="25"/>
      <c r="F22" s="25">
        <f t="shared" si="1"/>
        <v>0</v>
      </c>
      <c r="G22" s="25"/>
      <c r="H22" s="25">
        <f t="shared" si="2"/>
        <v>0</v>
      </c>
      <c r="I22" s="25"/>
      <c r="J22" s="25">
        <f t="shared" si="3"/>
        <v>0</v>
      </c>
      <c r="K22" s="25"/>
      <c r="L22" s="25">
        <f t="shared" si="4"/>
        <v>0</v>
      </c>
      <c r="M22" s="25">
        <v>100</v>
      </c>
      <c r="N22" s="25">
        <f t="shared" si="5"/>
        <v>0</v>
      </c>
    </row>
    <row r="23" spans="1:14" ht="42" customHeight="1" x14ac:dyDescent="0.25">
      <c r="A23" s="12" t="str">
        <f>'ORÇAMENTO TOTAL'!A50</f>
        <v>5.0</v>
      </c>
      <c r="B23" s="13" t="str">
        <f>'ORÇAMENTO TOTAL'!B50:K50</f>
        <v>PASSEIO PÚBLICO - LADO LESTE DA VIA - DESDE A RUA ALBERTO CECCON ATÉ RUA SÃO ROMUALDO</v>
      </c>
      <c r="C23" s="11" t="e">
        <f t="shared" si="0"/>
        <v>#DIV/0!</v>
      </c>
      <c r="D23" s="14">
        <f>'ORÇAMENTO TOTAL'!N50</f>
        <v>0</v>
      </c>
      <c r="E23" s="14"/>
      <c r="F23" s="14">
        <f>E23*D23/100</f>
        <v>0</v>
      </c>
      <c r="G23" s="14"/>
      <c r="H23" s="14">
        <f>G23*D23/100</f>
        <v>0</v>
      </c>
      <c r="I23" s="14">
        <v>25</v>
      </c>
      <c r="J23" s="14">
        <f>I23*D23/100</f>
        <v>0</v>
      </c>
      <c r="K23" s="14">
        <v>40</v>
      </c>
      <c r="L23" s="14">
        <f>K23*D23/100</f>
        <v>0</v>
      </c>
      <c r="M23" s="14">
        <v>35</v>
      </c>
      <c r="N23" s="14">
        <f>M23*D23/100</f>
        <v>0</v>
      </c>
    </row>
    <row r="24" spans="1:14" ht="30" customHeight="1" x14ac:dyDescent="0.25">
      <c r="A24" s="12" t="str">
        <f>'ORÇAMENTO TOTAL'!A57</f>
        <v>6.0</v>
      </c>
      <c r="B24" s="13" t="str">
        <f>'ORÇAMENTO TOTAL'!B57:K57</f>
        <v>SERVIÇOS FINAIS E DESMOBILIZAÇÃO DOS EQUIPAMENTOS</v>
      </c>
      <c r="C24" s="11" t="e">
        <f t="shared" si="0"/>
        <v>#DIV/0!</v>
      </c>
      <c r="D24" s="14">
        <f>'ORÇAMENTO TOTAL'!N57</f>
        <v>0</v>
      </c>
      <c r="E24" s="14"/>
      <c r="F24" s="14">
        <f>E24*D24/100</f>
        <v>0</v>
      </c>
      <c r="G24" s="14"/>
      <c r="H24" s="14">
        <f>G24*D24/100</f>
        <v>0</v>
      </c>
      <c r="I24" s="14"/>
      <c r="J24" s="14">
        <f>I24*D24/100</f>
        <v>0</v>
      </c>
      <c r="K24" s="14"/>
      <c r="L24" s="14">
        <f>K24*D24/100</f>
        <v>0</v>
      </c>
      <c r="M24" s="14">
        <v>100</v>
      </c>
      <c r="N24" s="14">
        <f>M24*D24/100</f>
        <v>0</v>
      </c>
    </row>
    <row r="25" spans="1:14" ht="15.75" x14ac:dyDescent="0.25">
      <c r="B25" s="1"/>
      <c r="C25" s="1"/>
      <c r="D25" s="4"/>
      <c r="E25" s="4"/>
      <c r="F25" s="4"/>
      <c r="G25" s="4"/>
      <c r="H25" s="4"/>
      <c r="I25" s="1"/>
      <c r="J25" s="1"/>
      <c r="K25" s="4"/>
      <c r="L25" s="4"/>
      <c r="M25" s="1"/>
      <c r="N25" s="1"/>
    </row>
    <row r="26" spans="1:14" ht="15.75" x14ac:dyDescent="0.25">
      <c r="B26" s="1"/>
      <c r="C26" s="1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45" customHeight="1" x14ac:dyDescent="0.3">
      <c r="B27" s="15" t="s">
        <v>31</v>
      </c>
      <c r="C27" s="15"/>
      <c r="D27" s="16"/>
      <c r="E27" s="15" t="e">
        <f>F27*100/D28</f>
        <v>#DIV/0!</v>
      </c>
      <c r="F27" s="16">
        <f>SUM(F14,F15,F16,F20,F23,F24)</f>
        <v>0</v>
      </c>
      <c r="G27" s="15" t="e">
        <f>H27*100/D28</f>
        <v>#DIV/0!</v>
      </c>
      <c r="H27" s="16">
        <f>SUM(H14,H15,H16,H20,H23,H24)</f>
        <v>0</v>
      </c>
      <c r="I27" s="15" t="e">
        <f>J27*100/D28</f>
        <v>#DIV/0!</v>
      </c>
      <c r="J27" s="16">
        <f>SUM(J14,J15,J16,J20,J23,J24)</f>
        <v>0</v>
      </c>
      <c r="K27" s="15" t="e">
        <f>L27*100/D28</f>
        <v>#DIV/0!</v>
      </c>
      <c r="L27" s="16">
        <f>SUM(L14,L15,L16,L20,L23,L24)</f>
        <v>0</v>
      </c>
      <c r="M27" s="15" t="e">
        <f>N27*100/D28</f>
        <v>#DIV/0!</v>
      </c>
      <c r="N27" s="16">
        <f>SUM(N14,N15,N16,N20,N23,N24)</f>
        <v>0</v>
      </c>
    </row>
    <row r="28" spans="1:14" ht="45" customHeight="1" x14ac:dyDescent="0.3">
      <c r="B28" s="15" t="s">
        <v>30</v>
      </c>
      <c r="C28" s="16" t="e">
        <f>SUM(C14,C15,C16,C20,C23,C24)</f>
        <v>#DIV/0!</v>
      </c>
      <c r="D28" s="16">
        <f>SUM(D14,D15,D16,D20,D23,D24)</f>
        <v>0</v>
      </c>
      <c r="E28" s="15" t="e">
        <f>F28*100/D28</f>
        <v>#DIV/0!</v>
      </c>
      <c r="F28" s="16">
        <f>F27</f>
        <v>0</v>
      </c>
      <c r="G28" s="15" t="e">
        <f>H28*100/D28</f>
        <v>#DIV/0!</v>
      </c>
      <c r="H28" s="16">
        <f>ROUND(H27+F28,2)</f>
        <v>0</v>
      </c>
      <c r="I28" s="16" t="e">
        <f>J28*100/D28</f>
        <v>#DIV/0!</v>
      </c>
      <c r="J28" s="16">
        <f>ROUND(J27+H28,2)</f>
        <v>0</v>
      </c>
      <c r="K28" s="15" t="e">
        <f>L28*100/D28</f>
        <v>#DIV/0!</v>
      </c>
      <c r="L28" s="16">
        <f>ROUND(L27+J28,2)</f>
        <v>0</v>
      </c>
      <c r="M28" s="16" t="e">
        <f>N28*100/D28</f>
        <v>#DIV/0!</v>
      </c>
      <c r="N28" s="16">
        <f>ROUND(N27+L28,2)</f>
        <v>0</v>
      </c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  <c r="J31" s="1"/>
    </row>
    <row r="32" spans="1:14" ht="15.75" x14ac:dyDescent="0.25">
      <c r="B32" s="1" t="str">
        <f>'ORÇAMENTO TOTAL'!D65</f>
        <v>Local e Data</v>
      </c>
      <c r="C32" s="1"/>
      <c r="D32" s="1"/>
    </row>
    <row r="34" spans="8:13" ht="15.75" x14ac:dyDescent="0.25">
      <c r="H34" s="6"/>
      <c r="I34" s="6"/>
      <c r="J34" s="6"/>
      <c r="K34" s="6"/>
      <c r="L34" s="6"/>
      <c r="M34" s="6"/>
    </row>
    <row r="35" spans="8:13" ht="15.75" x14ac:dyDescent="0.25">
      <c r="H35" s="67" t="s">
        <v>148</v>
      </c>
      <c r="I35" s="67"/>
      <c r="J35" s="67"/>
      <c r="K35" s="67"/>
      <c r="L35" s="67"/>
      <c r="M35" s="67"/>
    </row>
    <row r="36" spans="8:13" ht="15.75" x14ac:dyDescent="0.25">
      <c r="H36" s="67"/>
      <c r="I36" s="67"/>
      <c r="J36" s="67"/>
      <c r="K36" s="67"/>
      <c r="L36" s="67"/>
      <c r="M36" s="67"/>
    </row>
  </sheetData>
  <mergeCells count="17">
    <mergeCell ref="H35:M35"/>
    <mergeCell ref="H36:M36"/>
    <mergeCell ref="E11:N11"/>
    <mergeCell ref="A1:N2"/>
    <mergeCell ref="A10:J10"/>
    <mergeCell ref="A11:A13"/>
    <mergeCell ref="E12:F12"/>
    <mergeCell ref="G12:H12"/>
    <mergeCell ref="I12:J12"/>
    <mergeCell ref="D11:D13"/>
    <mergeCell ref="C11:C13"/>
    <mergeCell ref="B11:B13"/>
    <mergeCell ref="K12:L12"/>
    <mergeCell ref="M12:N12"/>
    <mergeCell ref="A3:N3"/>
    <mergeCell ref="A7:N7"/>
    <mergeCell ref="A8:N8"/>
  </mergeCells>
  <pageMargins left="0.98425196850393704" right="0.78740157480314965" top="0.98425196850393704" bottom="0.78740157480314965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TOTAL</vt:lpstr>
      <vt:lpstr>CRONOGRAMA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Daniela de Oliveira</cp:lastModifiedBy>
  <cp:lastPrinted>2023-10-03T23:52:29Z</cp:lastPrinted>
  <dcterms:created xsi:type="dcterms:W3CDTF">2017-09-29T11:48:11Z</dcterms:created>
  <dcterms:modified xsi:type="dcterms:W3CDTF">2023-10-30T12:03:27Z</dcterms:modified>
</cp:coreProperties>
</file>