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ário\Documents\Documentos RH\Tabela Classes e Padrões\"/>
    </mc:Choice>
  </mc:AlternateContent>
  <bookViews>
    <workbookView xWindow="120" yWindow="45" windowWidth="15135" windowHeight="8130" activeTab="3"/>
  </bookViews>
  <sheets>
    <sheet name="2012" sheetId="1" r:id="rId1"/>
    <sheet name="2013" sheetId="2" r:id="rId2"/>
    <sheet name="2013 - LEI 1063" sheetId="3" r:id="rId3"/>
    <sheet name="2014" sheetId="4" r:id="rId4"/>
  </sheets>
  <definedNames>
    <definedName name="_xlnm.Print_Area" localSheetId="3">'2014'!$A$1:$G$123</definedName>
  </definedNames>
  <calcPr calcId="162913"/>
</workbook>
</file>

<file path=xl/calcChain.xml><?xml version="1.0" encoding="utf-8"?>
<calcChain xmlns="http://schemas.openxmlformats.org/spreadsheetml/2006/main">
  <c r="G65" i="4" l="1"/>
  <c r="C109" i="4" l="1"/>
  <c r="C119" i="4" l="1"/>
  <c r="G54" i="4" l="1"/>
  <c r="F54" i="4"/>
  <c r="E54" i="4"/>
  <c r="D54" i="4"/>
  <c r="C54" i="4"/>
  <c r="B54" i="4"/>
  <c r="C120" i="4" l="1"/>
  <c r="C118" i="4" l="1"/>
  <c r="C116" i="4"/>
  <c r="F74" i="4" l="1"/>
  <c r="E74" i="4"/>
  <c r="D74" i="4"/>
  <c r="C74" i="4"/>
  <c r="B74" i="4"/>
  <c r="G96" i="4" l="1"/>
  <c r="G95" i="4"/>
  <c r="G94" i="4"/>
  <c r="G93" i="4"/>
  <c r="G92" i="4"/>
  <c r="C93" i="4"/>
  <c r="C92" i="4"/>
  <c r="B89" i="4"/>
  <c r="B87" i="4"/>
  <c r="B85" i="4"/>
  <c r="B83" i="4"/>
  <c r="G81" i="4"/>
  <c r="F81" i="4"/>
  <c r="E81" i="4"/>
  <c r="D81" i="4"/>
  <c r="C81" i="4"/>
  <c r="B81" i="4"/>
  <c r="D104" i="4" l="1"/>
  <c r="D105" i="4"/>
  <c r="D106" i="4"/>
  <c r="C108" i="4"/>
  <c r="G52" i="4" l="1"/>
  <c r="F52" i="4"/>
  <c r="E52" i="4"/>
  <c r="D52" i="4"/>
  <c r="C52" i="4"/>
  <c r="B52" i="4"/>
  <c r="C50" i="4" l="1"/>
  <c r="D50" i="4"/>
  <c r="E50" i="4"/>
  <c r="F50" i="4"/>
  <c r="G50" i="4"/>
  <c r="B50" i="4"/>
  <c r="B48" i="4"/>
  <c r="C114" i="4" l="1"/>
  <c r="C113" i="4"/>
  <c r="C112" i="4"/>
  <c r="C110" i="4" l="1"/>
  <c r="C111" i="4"/>
  <c r="C115" i="4" l="1"/>
  <c r="C48" i="4" l="1"/>
  <c r="D48" i="4"/>
  <c r="E48" i="4"/>
  <c r="F48" i="4"/>
  <c r="G48" i="4"/>
  <c r="C36" i="4" l="1"/>
  <c r="B36" i="4"/>
  <c r="C46" i="4"/>
  <c r="G34" i="4"/>
  <c r="G32" i="4"/>
  <c r="C69" i="4" l="1"/>
  <c r="C68" i="4"/>
  <c r="C67" i="4"/>
  <c r="F46" i="4" l="1"/>
  <c r="E46" i="4"/>
  <c r="D46" i="4"/>
  <c r="C117" i="4" l="1"/>
  <c r="G46" i="4"/>
  <c r="B46" i="4" l="1"/>
  <c r="B24" i="4" l="1"/>
  <c r="C66" i="4"/>
  <c r="C65" i="4"/>
  <c r="G64" i="4"/>
  <c r="C64" i="4"/>
  <c r="G63" i="4"/>
  <c r="C63" i="4"/>
  <c r="G62" i="4"/>
  <c r="C62" i="4"/>
  <c r="G61" i="4"/>
  <c r="C61" i="4"/>
  <c r="G60" i="4"/>
  <c r="C60" i="4"/>
  <c r="G59" i="4"/>
  <c r="C59" i="4"/>
  <c r="G44" i="4"/>
  <c r="F44" i="4"/>
  <c r="E44" i="4"/>
  <c r="D44" i="4"/>
  <c r="C44" i="4"/>
  <c r="B44" i="4"/>
  <c r="G42" i="4"/>
  <c r="F42" i="4"/>
  <c r="E42" i="4"/>
  <c r="D42" i="4"/>
  <c r="C42" i="4"/>
  <c r="B42" i="4"/>
  <c r="G40" i="4"/>
  <c r="F40" i="4"/>
  <c r="E40" i="4"/>
  <c r="D40" i="4"/>
  <c r="C40" i="4"/>
  <c r="B40" i="4"/>
  <c r="G38" i="4"/>
  <c r="F38" i="4"/>
  <c r="E38" i="4"/>
  <c r="D38" i="4"/>
  <c r="C38" i="4"/>
  <c r="B38" i="4"/>
  <c r="G36" i="4"/>
  <c r="F36" i="4"/>
  <c r="E36" i="4"/>
  <c r="D36" i="4"/>
  <c r="F34" i="4"/>
  <c r="E34" i="4"/>
  <c r="D34" i="4"/>
  <c r="C34" i="4"/>
  <c r="B34" i="4"/>
  <c r="F32" i="4"/>
  <c r="E32" i="4"/>
  <c r="D32" i="4"/>
  <c r="C32" i="4"/>
  <c r="B32" i="4"/>
  <c r="G30" i="4"/>
  <c r="F30" i="4"/>
  <c r="E30" i="4"/>
  <c r="D30" i="4"/>
  <c r="C30" i="4"/>
  <c r="B30" i="4"/>
  <c r="G28" i="4"/>
  <c r="F28" i="4"/>
  <c r="E28" i="4"/>
  <c r="D28" i="4"/>
  <c r="C28" i="4"/>
  <c r="B28" i="4"/>
  <c r="G26" i="4"/>
  <c r="F26" i="4"/>
  <c r="E26" i="4"/>
  <c r="D26" i="4"/>
  <c r="C26" i="4"/>
  <c r="B26" i="4"/>
  <c r="G24" i="4"/>
  <c r="F24" i="4"/>
  <c r="E24" i="4"/>
  <c r="D24" i="4"/>
  <c r="C24" i="4"/>
  <c r="D78" i="3"/>
  <c r="C76" i="3"/>
  <c r="C75" i="3"/>
  <c r="D71" i="3"/>
  <c r="D70" i="3"/>
  <c r="D69" i="3"/>
  <c r="G62" i="3"/>
  <c r="F62" i="3"/>
  <c r="E62" i="3"/>
  <c r="D62" i="3"/>
  <c r="C62" i="3"/>
  <c r="B62" i="3"/>
  <c r="G60" i="3"/>
  <c r="F60" i="3"/>
  <c r="E60" i="3"/>
  <c r="D60" i="3"/>
  <c r="C60" i="3"/>
  <c r="B60" i="3"/>
  <c r="G56" i="3"/>
  <c r="F56" i="3"/>
  <c r="E56" i="3"/>
  <c r="D56" i="3"/>
  <c r="C56" i="3"/>
  <c r="B56" i="3"/>
  <c r="D66" i="3" s="1"/>
  <c r="D53" i="3"/>
  <c r="G52" i="3"/>
  <c r="G51" i="3"/>
  <c r="C50" i="3"/>
  <c r="C49" i="3"/>
  <c r="G48" i="3"/>
  <c r="C48" i="3"/>
  <c r="G47" i="3"/>
  <c r="C47" i="3"/>
  <c r="G46" i="3"/>
  <c r="C46" i="3"/>
  <c r="G45" i="3"/>
  <c r="C45" i="3"/>
  <c r="G44" i="3"/>
  <c r="C44" i="3"/>
  <c r="G43" i="3"/>
  <c r="C43" i="3"/>
  <c r="G41" i="3"/>
  <c r="F41" i="3"/>
  <c r="E41" i="3"/>
  <c r="D41" i="3"/>
  <c r="C41" i="3"/>
  <c r="B41" i="3"/>
  <c r="G39" i="3"/>
  <c r="F39" i="3"/>
  <c r="E39" i="3"/>
  <c r="D39" i="3"/>
  <c r="C39" i="3"/>
  <c r="B39" i="3"/>
  <c r="G37" i="3"/>
  <c r="F37" i="3"/>
  <c r="E37" i="3"/>
  <c r="D37" i="3"/>
  <c r="C37" i="3"/>
  <c r="B37" i="3"/>
  <c r="G35" i="3"/>
  <c r="F35" i="3"/>
  <c r="E35" i="3"/>
  <c r="D35" i="3"/>
  <c r="C35" i="3"/>
  <c r="B35" i="3"/>
  <c r="G33" i="3"/>
  <c r="F33" i="3"/>
  <c r="E33" i="3"/>
  <c r="D33" i="3"/>
  <c r="C33" i="3"/>
  <c r="B33" i="3"/>
  <c r="G31" i="3"/>
  <c r="F31" i="3"/>
  <c r="E31" i="3"/>
  <c r="D31" i="3"/>
  <c r="C31" i="3"/>
  <c r="B31" i="3"/>
  <c r="G29" i="3"/>
  <c r="F29" i="3"/>
  <c r="E29" i="3"/>
  <c r="D29" i="3"/>
  <c r="C29" i="3"/>
  <c r="B29" i="3"/>
  <c r="G27" i="3"/>
  <c r="F27" i="3"/>
  <c r="E27" i="3"/>
  <c r="D27" i="3"/>
  <c r="C27" i="3"/>
  <c r="B27" i="3"/>
  <c r="G25" i="3"/>
  <c r="F25" i="3"/>
  <c r="E25" i="3"/>
  <c r="D25" i="3"/>
  <c r="C25" i="3"/>
  <c r="B25" i="3"/>
  <c r="G23" i="3"/>
  <c r="F23" i="3"/>
  <c r="E23" i="3"/>
  <c r="D23" i="3"/>
  <c r="C23" i="3"/>
  <c r="B23" i="3"/>
  <c r="G21" i="3"/>
  <c r="F21" i="3"/>
  <c r="E21" i="3"/>
  <c r="D21" i="3"/>
  <c r="C21" i="3"/>
  <c r="B21" i="3"/>
  <c r="G19" i="3"/>
  <c r="F19" i="3"/>
  <c r="E19" i="3"/>
  <c r="D19" i="3"/>
  <c r="C19" i="3"/>
  <c r="B19" i="3"/>
  <c r="D78" i="2"/>
  <c r="G7" i="1"/>
  <c r="C76" i="2"/>
  <c r="C75" i="2"/>
  <c r="D71" i="2"/>
  <c r="D70" i="2"/>
  <c r="D69" i="2"/>
  <c r="G62" i="2"/>
  <c r="F62" i="2"/>
  <c r="E62" i="2"/>
  <c r="D62" i="2"/>
  <c r="C62" i="2"/>
  <c r="B62" i="2"/>
  <c r="G60" i="2"/>
  <c r="F60" i="2"/>
  <c r="E60" i="2"/>
  <c r="D60" i="2"/>
  <c r="C60" i="2"/>
  <c r="B60" i="2"/>
  <c r="G56" i="2"/>
  <c r="F56" i="2"/>
  <c r="E56" i="2"/>
  <c r="D56" i="2"/>
  <c r="C56" i="2"/>
  <c r="B56" i="2"/>
  <c r="D67" i="2" s="1"/>
  <c r="D53" i="2"/>
  <c r="G52" i="2"/>
  <c r="G51" i="2"/>
  <c r="C50" i="2"/>
  <c r="C49" i="2"/>
  <c r="G48" i="2"/>
  <c r="C48" i="2"/>
  <c r="G47" i="2"/>
  <c r="C47" i="2"/>
  <c r="G46" i="2"/>
  <c r="C46" i="2"/>
  <c r="G45" i="2"/>
  <c r="C45" i="2"/>
  <c r="G44" i="2"/>
  <c r="C44" i="2"/>
  <c r="G43" i="2"/>
  <c r="C43" i="2"/>
  <c r="G41" i="2"/>
  <c r="F41" i="2"/>
  <c r="E41" i="2"/>
  <c r="D41" i="2"/>
  <c r="C41" i="2"/>
  <c r="B41" i="2"/>
  <c r="G39" i="2"/>
  <c r="F39" i="2"/>
  <c r="E39" i="2"/>
  <c r="D39" i="2"/>
  <c r="C39" i="2"/>
  <c r="B39" i="2"/>
  <c r="G37" i="2"/>
  <c r="F37" i="2"/>
  <c r="E37" i="2"/>
  <c r="D37" i="2"/>
  <c r="C37" i="2"/>
  <c r="B37" i="2"/>
  <c r="G35" i="2"/>
  <c r="F35" i="2"/>
  <c r="E35" i="2"/>
  <c r="D35" i="2"/>
  <c r="C35" i="2"/>
  <c r="B35" i="2"/>
  <c r="G33" i="2"/>
  <c r="F33" i="2"/>
  <c r="E33" i="2"/>
  <c r="D33" i="2"/>
  <c r="C33" i="2"/>
  <c r="B33" i="2"/>
  <c r="G31" i="2"/>
  <c r="F31" i="2"/>
  <c r="E31" i="2"/>
  <c r="D31" i="2"/>
  <c r="C31" i="2"/>
  <c r="B31" i="2"/>
  <c r="G29" i="2"/>
  <c r="F29" i="2"/>
  <c r="E29" i="2"/>
  <c r="D29" i="2"/>
  <c r="C29" i="2"/>
  <c r="B29" i="2"/>
  <c r="G27" i="2"/>
  <c r="F27" i="2"/>
  <c r="E27" i="2"/>
  <c r="D27" i="2"/>
  <c r="C27" i="2"/>
  <c r="B27" i="2"/>
  <c r="G25" i="2"/>
  <c r="F25" i="2"/>
  <c r="E25" i="2"/>
  <c r="D25" i="2"/>
  <c r="C25" i="2"/>
  <c r="B25" i="2"/>
  <c r="G23" i="2"/>
  <c r="F23" i="2"/>
  <c r="E23" i="2"/>
  <c r="D23" i="2"/>
  <c r="C23" i="2"/>
  <c r="B23" i="2"/>
  <c r="G21" i="2"/>
  <c r="F21" i="2"/>
  <c r="E21" i="2"/>
  <c r="D21" i="2"/>
  <c r="C21" i="2"/>
  <c r="B21" i="2"/>
  <c r="G19" i="2"/>
  <c r="F19" i="2"/>
  <c r="E19" i="2"/>
  <c r="D19" i="2"/>
  <c r="C19" i="2"/>
  <c r="B19" i="2"/>
  <c r="D53" i="1"/>
  <c r="D69" i="1"/>
  <c r="D68" i="1"/>
  <c r="D67" i="1"/>
  <c r="C74" i="1"/>
  <c r="C73" i="1"/>
  <c r="C60" i="1"/>
  <c r="D60" i="1"/>
  <c r="E60" i="1"/>
  <c r="F60" i="1"/>
  <c r="G60" i="1"/>
  <c r="B60" i="1"/>
  <c r="C58" i="1"/>
  <c r="D58" i="1"/>
  <c r="E58" i="1"/>
  <c r="F58" i="1"/>
  <c r="G58" i="1"/>
  <c r="B58" i="1"/>
  <c r="C56" i="1"/>
  <c r="D56" i="1"/>
  <c r="E56" i="1"/>
  <c r="F56" i="1"/>
  <c r="G56" i="1"/>
  <c r="B56" i="1"/>
  <c r="D63" i="1" s="1"/>
  <c r="G52" i="1"/>
  <c r="G51" i="1"/>
  <c r="D65" i="3" l="1"/>
  <c r="D67" i="3"/>
  <c r="D66" i="2"/>
  <c r="D65" i="2"/>
  <c r="D64" i="1"/>
  <c r="D65" i="1"/>
  <c r="G48" i="1"/>
  <c r="G47" i="1"/>
  <c r="G46" i="1"/>
  <c r="G45" i="1"/>
  <c r="G44" i="1"/>
  <c r="G43" i="1"/>
  <c r="C45" i="1"/>
  <c r="C46" i="1"/>
  <c r="C47" i="1"/>
  <c r="C48" i="1"/>
  <c r="C49" i="1"/>
  <c r="C50" i="1"/>
  <c r="C44" i="1"/>
  <c r="C43" i="1"/>
  <c r="C41" i="1"/>
  <c r="D41" i="1"/>
  <c r="E41" i="1"/>
  <c r="F41" i="1"/>
  <c r="G41" i="1"/>
  <c r="B41" i="1"/>
  <c r="C39" i="1"/>
  <c r="D39" i="1"/>
  <c r="E39" i="1"/>
  <c r="F39" i="1"/>
  <c r="G39" i="1"/>
  <c r="B39" i="1"/>
  <c r="C37" i="1"/>
  <c r="D37" i="1"/>
  <c r="E37" i="1"/>
  <c r="F37" i="1"/>
  <c r="G37" i="1"/>
  <c r="B37" i="1"/>
  <c r="C35" i="1"/>
  <c r="D35" i="1"/>
  <c r="E35" i="1"/>
  <c r="F35" i="1"/>
  <c r="G35" i="1"/>
  <c r="B35" i="1"/>
  <c r="C33" i="1"/>
  <c r="D33" i="1"/>
  <c r="E33" i="1"/>
  <c r="F33" i="1"/>
  <c r="G33" i="1"/>
  <c r="B33" i="1"/>
  <c r="C31" i="1"/>
  <c r="D31" i="1"/>
  <c r="E31" i="1"/>
  <c r="F31" i="1"/>
  <c r="G31" i="1"/>
  <c r="B31" i="1"/>
  <c r="C29" i="1"/>
  <c r="D29" i="1"/>
  <c r="E29" i="1"/>
  <c r="F29" i="1"/>
  <c r="G29" i="1"/>
  <c r="B29" i="1"/>
  <c r="C27" i="1"/>
  <c r="D27" i="1"/>
  <c r="E27" i="1"/>
  <c r="F27" i="1"/>
  <c r="G27" i="1"/>
  <c r="B27" i="1"/>
  <c r="C25" i="1"/>
  <c r="D25" i="1"/>
  <c r="E25" i="1"/>
  <c r="F25" i="1"/>
  <c r="G25" i="1"/>
  <c r="B25" i="1"/>
  <c r="C23" i="1"/>
  <c r="D23" i="1"/>
  <c r="E23" i="1"/>
  <c r="F23" i="1"/>
  <c r="G23" i="1"/>
  <c r="B23" i="1"/>
  <c r="C19" i="1"/>
  <c r="D19" i="1"/>
  <c r="E19" i="1"/>
  <c r="F19" i="1"/>
  <c r="G19" i="1"/>
  <c r="B19" i="1"/>
  <c r="C21" i="1"/>
  <c r="D21" i="1"/>
  <c r="E21" i="1"/>
  <c r="F21" i="1"/>
  <c r="G21" i="1"/>
  <c r="B21" i="1"/>
</calcChain>
</file>

<file path=xl/comments1.xml><?xml version="1.0" encoding="utf-8"?>
<comments xmlns="http://schemas.openxmlformats.org/spreadsheetml/2006/main">
  <authors>
    <author>Pref. Mato Queimado</author>
  </authors>
  <commentList>
    <comment ref="G6" authorId="0" shapeId="0">
      <text>
        <r>
          <rPr>
            <b/>
            <sz val="12"/>
            <color indexed="34"/>
            <rFont val="Script MT Bold"/>
            <family val="4"/>
          </rPr>
          <t>Pref. Mato Queimado:</t>
        </r>
        <r>
          <rPr>
            <sz val="12"/>
            <color indexed="34"/>
            <rFont val="Script MT Bold"/>
            <family val="4"/>
          </rPr>
          <t xml:space="preserve">
A alteração deste campo implica em racalculo de toda a tabéla</t>
        </r>
      </text>
    </comment>
  </commentList>
</comments>
</file>

<file path=xl/comments2.xml><?xml version="1.0" encoding="utf-8"?>
<comments xmlns="http://schemas.openxmlformats.org/spreadsheetml/2006/main">
  <authors>
    <author>Pref. Mato Queimado</author>
  </authors>
  <commentList>
    <comment ref="G6" authorId="0" shapeId="0">
      <text>
        <r>
          <rPr>
            <b/>
            <sz val="12"/>
            <color indexed="34"/>
            <rFont val="Script MT Bold"/>
            <family val="4"/>
          </rPr>
          <t>Pref. Mato Queimado:</t>
        </r>
        <r>
          <rPr>
            <sz val="12"/>
            <color indexed="34"/>
            <rFont val="Script MT Bold"/>
            <family val="4"/>
          </rPr>
          <t xml:space="preserve">
A alteração deste campo implica em racalculo de toda a tabéla</t>
        </r>
      </text>
    </comment>
  </commentList>
</comments>
</file>

<file path=xl/comments3.xml><?xml version="1.0" encoding="utf-8"?>
<comments xmlns="http://schemas.openxmlformats.org/spreadsheetml/2006/main">
  <authors>
    <author>Pref. Mato Queimado</author>
  </authors>
  <commentList>
    <comment ref="G6" authorId="0" shapeId="0">
      <text>
        <r>
          <rPr>
            <b/>
            <sz val="12"/>
            <color indexed="34"/>
            <rFont val="Script MT Bold"/>
            <family val="4"/>
          </rPr>
          <t>Pref. Mato Queimado:</t>
        </r>
        <r>
          <rPr>
            <sz val="12"/>
            <color indexed="34"/>
            <rFont val="Script MT Bold"/>
            <family val="4"/>
          </rPr>
          <t xml:space="preserve">
A alteração deste campo implica em racalculo de toda a tabéla</t>
        </r>
      </text>
    </comment>
  </commentList>
</comments>
</file>

<file path=xl/comments4.xml><?xml version="1.0" encoding="utf-8"?>
<comments xmlns="http://schemas.openxmlformats.org/spreadsheetml/2006/main">
  <authors>
    <author>Pref. Mato Queimado</author>
  </authors>
  <commentList>
    <comment ref="G6" authorId="0" shapeId="0">
      <text>
        <r>
          <rPr>
            <b/>
            <sz val="12"/>
            <color indexed="34"/>
            <rFont val="Script MT Bold"/>
            <family val="4"/>
          </rPr>
          <t>Pref. Mato Queimado:</t>
        </r>
        <r>
          <rPr>
            <sz val="12"/>
            <color indexed="34"/>
            <rFont val="Script MT Bold"/>
            <family val="4"/>
          </rPr>
          <t xml:space="preserve">
A alteração deste campo implica em racalculo de toda a tabéla</t>
        </r>
      </text>
    </comment>
  </commentList>
</comments>
</file>

<file path=xl/sharedStrings.xml><?xml version="1.0" encoding="utf-8"?>
<sst xmlns="http://schemas.openxmlformats.org/spreadsheetml/2006/main" count="353" uniqueCount="121">
  <si>
    <t>TABELA DE CLASSES E PADRÕES - 2012</t>
  </si>
  <si>
    <t>Valor do PMS: R$332,49 (8%) Lei 947/12, de 03.01.2012</t>
  </si>
  <si>
    <t>PADRÃO</t>
  </si>
  <si>
    <t>CLASSE</t>
  </si>
  <si>
    <t>CARGO</t>
  </si>
  <si>
    <t>Servente, operário, agente de saúde e ACD</t>
  </si>
  <si>
    <t>Atendetene de Serviço Social, Telefonista</t>
  </si>
  <si>
    <t>Motorista e Operador de Máquinas</t>
  </si>
  <si>
    <t>Auxiliar de enfermagem</t>
  </si>
  <si>
    <t>Mecânico</t>
  </si>
  <si>
    <t>Tesoureiro, auxiliar de técnico contabil</t>
  </si>
  <si>
    <t>Assistente social (20 horas)</t>
  </si>
  <si>
    <t>Farmacêutico</t>
  </si>
  <si>
    <t>Técnico contabil</t>
  </si>
  <si>
    <t>Enfermeiro, dentista, Veterinário</t>
  </si>
  <si>
    <t>Médico</t>
  </si>
  <si>
    <t>A</t>
  </si>
  <si>
    <t>B</t>
  </si>
  <si>
    <t>C</t>
  </si>
  <si>
    <t>D</t>
  </si>
  <si>
    <t>E</t>
  </si>
  <si>
    <t>F</t>
  </si>
  <si>
    <t>Agente administrativo, agente administrativo auxiliar, inspetor tributário</t>
  </si>
  <si>
    <t>VALOR PMS</t>
  </si>
  <si>
    <t>COEFICIENTE</t>
  </si>
  <si>
    <t>CC-1</t>
  </si>
  <si>
    <t>CC-2</t>
  </si>
  <si>
    <t>CC-3</t>
  </si>
  <si>
    <t>CC-4</t>
  </si>
  <si>
    <t>CC-5</t>
  </si>
  <si>
    <t>CC-6</t>
  </si>
  <si>
    <t>CC-7</t>
  </si>
  <si>
    <t>CC-8</t>
  </si>
  <si>
    <t>FG-1</t>
  </si>
  <si>
    <t>FG-2</t>
  </si>
  <si>
    <t>FG-3</t>
  </si>
  <si>
    <t>FG-4</t>
  </si>
  <si>
    <t>FG-5</t>
  </si>
  <si>
    <t>FG-6</t>
  </si>
  <si>
    <t xml:space="preserve">GRATIFICAÇÃO VISA </t>
  </si>
  <si>
    <t>PMS</t>
  </si>
  <si>
    <t>GRATIFICAÇÃO CI</t>
  </si>
  <si>
    <t>MAGISTÉRIO</t>
  </si>
  <si>
    <t>DIFICIL ACESSO=</t>
  </si>
  <si>
    <t>NÍVEIS</t>
  </si>
  <si>
    <t>CLASSE A</t>
  </si>
  <si>
    <t>CLASSE B</t>
  </si>
  <si>
    <t>CLASSE F</t>
  </si>
  <si>
    <t>CLASSE E</t>
  </si>
  <si>
    <t>CLASSE D</t>
  </si>
  <si>
    <t>CLASSE C</t>
  </si>
  <si>
    <t>Ano 2012</t>
  </si>
  <si>
    <t>PMS + 20%</t>
  </si>
  <si>
    <t>Gratificação Motorista da Saúde</t>
  </si>
  <si>
    <t>Gratificação de serviço</t>
  </si>
  <si>
    <t>FG DE DIRETOR=Mais de 100 alunos, 50%=</t>
  </si>
  <si>
    <t>FG DE DIRETOR=De 10 a 99 alunos, 30%=</t>
  </si>
  <si>
    <t>FG DE DIRETOR=De 01 a 09 alunos, 10%=</t>
  </si>
  <si>
    <t>Adicional de Insalubridade 10%=</t>
  </si>
  <si>
    <t>Adicional de Insalubridade 20%=</t>
  </si>
  <si>
    <t>Adicional de Insalubridade 40%=</t>
  </si>
  <si>
    <t>Indice correção</t>
  </si>
  <si>
    <t>Ano 2013</t>
  </si>
  <si>
    <t>TABELA DE CLASSES E PADRÕES - 2013</t>
  </si>
  <si>
    <t>Valor do PMS: R$355,76 (7%) Lei 1035/2013, de 30.01.2013</t>
  </si>
  <si>
    <t>Extinto</t>
  </si>
  <si>
    <t>-</t>
  </si>
  <si>
    <t>Conselheiros tutelares</t>
  </si>
  <si>
    <t>1,2PMS</t>
  </si>
  <si>
    <t xml:space="preserve">Motorista, Oper. de Máquinas e de patr. Agricola, Motorista de transp. escolar </t>
  </si>
  <si>
    <t>Atendetene de Serviço Social, Telefonista, monitor de escola</t>
  </si>
  <si>
    <t>Auxiliar de enfermagem, Engenheiro civil (14 h)</t>
  </si>
  <si>
    <t>1 SAL MÍNIMO</t>
  </si>
  <si>
    <t xml:space="preserve"> Psicólogo, Nutricionista</t>
  </si>
  <si>
    <t>Ag administr, ag administr aux, inspetor tributário, Fisitoterapeuta (20 h), Assist. Social (20h)</t>
  </si>
  <si>
    <t xml:space="preserve">Gratificação VISA:  </t>
  </si>
  <si>
    <t xml:space="preserve">Gratificação CI: </t>
  </si>
  <si>
    <t xml:space="preserve">Gratificação Legislativo:                                  </t>
  </si>
  <si>
    <t>Dentista, Veterinário</t>
  </si>
  <si>
    <t>SIMMQ - Desconto limitado a 5 PMS</t>
  </si>
  <si>
    <t>CC-9</t>
  </si>
  <si>
    <t>CC-10</t>
  </si>
  <si>
    <t>CC- 11</t>
  </si>
  <si>
    <t>Atendente de Serviço Social, Telefonista, Monitor de escola, Técnico Agrícola, Atendente de Farmácia</t>
  </si>
  <si>
    <t xml:space="preserve">Gratificação Legislativo:   </t>
  </si>
  <si>
    <t xml:space="preserve"> Técnico em Enfermagem</t>
  </si>
  <si>
    <t>Gratificação de Serviço</t>
  </si>
  <si>
    <t xml:space="preserve">Motorista, Operador de Máquinas e de Patrulha Agrícola, Motorista de transporte escolar </t>
  </si>
  <si>
    <t>Agente administrativo, Agente administro auxiliar, Inspetor tributário, Fisioterapeuta (20 h)</t>
  </si>
  <si>
    <t>Técnico Contábil, Enfermeira</t>
  </si>
  <si>
    <t>Tesoureiro, Auxiliar de Técnico Contábil</t>
  </si>
  <si>
    <t>Gratificação rede de água</t>
  </si>
  <si>
    <t xml:space="preserve">CLASSE A </t>
  </si>
  <si>
    <t xml:space="preserve">Engenheiro civil </t>
  </si>
  <si>
    <t>Oficial do Controle Interno</t>
  </si>
  <si>
    <t>Psicólogo, Nutricionista, Assistente Social, Profissional de Educação Física</t>
  </si>
  <si>
    <t>Servente, Operário, Auxiliar em Saúde Bucal, Merendeira</t>
  </si>
  <si>
    <t>PISO</t>
  </si>
  <si>
    <t>CCM-1</t>
  </si>
  <si>
    <t>FGM-1</t>
  </si>
  <si>
    <t>CCM-2</t>
  </si>
  <si>
    <t>FGM-2</t>
  </si>
  <si>
    <t>FGM-3</t>
  </si>
  <si>
    <t>FGM-4</t>
  </si>
  <si>
    <t>FGM-5</t>
  </si>
  <si>
    <t xml:space="preserve"> </t>
  </si>
  <si>
    <t xml:space="preserve">CLASSE E </t>
  </si>
  <si>
    <t>Gratificação Especial</t>
  </si>
  <si>
    <t>Gratificação SIM</t>
  </si>
  <si>
    <t>PISO AGENTE COMUNITÁRIO DE SAÚDE E AGENTE COMBATE A ENDEMIAS: R$ 2.604,00</t>
  </si>
  <si>
    <t>11% PISO</t>
  </si>
  <si>
    <t>Fisioterapeuta 27h</t>
  </si>
  <si>
    <t>PMS + 125%</t>
  </si>
  <si>
    <t>2,70 PMS</t>
  </si>
  <si>
    <t>FG-7</t>
  </si>
  <si>
    <t>TABELA DE CLASSES E PADRÕES - 2026</t>
  </si>
  <si>
    <t>Valor do PMS: R$ 855,80 (7%) Lei 2.152, de 06 de janeiro de 2026.</t>
  </si>
  <si>
    <t>PREFEITO: R$ 15.467,39</t>
  </si>
  <si>
    <t>VICE: R$ 7.573,35</t>
  </si>
  <si>
    <t>SECRETÁRIOS: R$ 6.776,32</t>
  </si>
  <si>
    <t>Nutricionista 30h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</si>
</sst>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&quot;R$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indexed="34"/>
      <name val="Script MT Bold"/>
      <family val="4"/>
    </font>
    <font>
      <sz val="12"/>
      <color indexed="34"/>
      <name val="Script MT Bold"/>
      <family val="4"/>
    </font>
    <font>
      <sz val="10"/>
      <color theme="1"/>
      <name val="Arial Narrow"/>
      <family val="2"/>
    </font>
    <font>
      <sz val="10"/>
      <color rgb="FFFFFF00"/>
      <name val="Arial Narrow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 Narrow"/>
      <family val="2"/>
    </font>
    <font>
      <sz val="8"/>
      <color theme="1"/>
      <name val="Arial"/>
      <family val="2"/>
    </font>
    <font>
      <sz val="9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8" tint="0.39997558519241921"/>
      <name val="Calibri"/>
      <family val="2"/>
      <scheme val="minor"/>
    </font>
    <font>
      <sz val="10"/>
      <color theme="2" tint="-9.9978637043366805E-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1" applyFont="1"/>
    <xf numFmtId="0" fontId="6" fillId="0" borderId="0" xfId="0" applyFont="1"/>
    <xf numFmtId="0" fontId="4" fillId="0" borderId="0" xfId="0" applyFont="1"/>
    <xf numFmtId="0" fontId="7" fillId="4" borderId="0" xfId="0" applyFont="1" applyFill="1"/>
    <xf numFmtId="0" fontId="1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4" fontId="6" fillId="0" borderId="0" xfId="1" applyFont="1"/>
    <xf numFmtId="0" fontId="4" fillId="0" borderId="13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13" xfId="0" applyFont="1" applyBorder="1"/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0" fontId="4" fillId="2" borderId="3" xfId="0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164" fontId="4" fillId="2" borderId="1" xfId="0" applyNumberFormat="1" applyFont="1" applyFill="1" applyBorder="1"/>
    <xf numFmtId="0" fontId="4" fillId="0" borderId="0" xfId="0" applyFont="1" applyFill="1"/>
    <xf numFmtId="0" fontId="4" fillId="3" borderId="6" xfId="0" applyFont="1" applyFill="1" applyBorder="1"/>
    <xf numFmtId="164" fontId="4" fillId="3" borderId="7" xfId="0" applyNumberFormat="1" applyFont="1" applyFill="1" applyBorder="1"/>
    <xf numFmtId="0" fontId="4" fillId="5" borderId="1" xfId="0" applyFont="1" applyFill="1" applyBorder="1"/>
    <xf numFmtId="0" fontId="4" fillId="5" borderId="9" xfId="0" applyFont="1" applyFill="1" applyBorder="1"/>
    <xf numFmtId="0" fontId="4" fillId="4" borderId="2" xfId="0" applyFont="1" applyFill="1" applyBorder="1"/>
    <xf numFmtId="164" fontId="4" fillId="4" borderId="12" xfId="0" applyNumberFormat="1" applyFont="1" applyFill="1" applyBorder="1"/>
    <xf numFmtId="164" fontId="4" fillId="4" borderId="2" xfId="0" applyNumberFormat="1" applyFont="1" applyFill="1" applyBorder="1"/>
    <xf numFmtId="0" fontId="4" fillId="6" borderId="1" xfId="0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164" fontId="4" fillId="7" borderId="2" xfId="1" applyFont="1" applyFill="1" applyBorder="1" applyAlignment="1">
      <alignment horizontal="center"/>
    </xf>
    <xf numFmtId="164" fontId="4" fillId="7" borderId="13" xfId="1" applyFont="1" applyFill="1" applyBorder="1"/>
    <xf numFmtId="164" fontId="4" fillId="7" borderId="11" xfId="1" applyFont="1" applyFill="1" applyBorder="1" applyAlignment="1">
      <alignment horizontal="center"/>
    </xf>
    <xf numFmtId="164" fontId="4" fillId="7" borderId="13" xfId="1" applyFont="1" applyFill="1" applyBorder="1" applyAlignment="1">
      <alignment horizontal="center"/>
    </xf>
    <xf numFmtId="164" fontId="4" fillId="7" borderId="2" xfId="1" applyFont="1" applyFill="1" applyBorder="1"/>
    <xf numFmtId="0" fontId="4" fillId="6" borderId="13" xfId="0" applyFont="1" applyFill="1" applyBorder="1" applyAlignment="1">
      <alignment horizontal="center"/>
    </xf>
    <xf numFmtId="2" fontId="4" fillId="6" borderId="13" xfId="0" applyNumberFormat="1" applyFont="1" applyFill="1" applyBorder="1" applyAlignment="1">
      <alignment horizontal="center"/>
    </xf>
    <xf numFmtId="2" fontId="4" fillId="6" borderId="0" xfId="0" applyNumberFormat="1" applyFont="1" applyFill="1" applyBorder="1" applyAlignment="1">
      <alignment horizontal="center"/>
    </xf>
    <xf numFmtId="2" fontId="4" fillId="6" borderId="0" xfId="0" applyNumberFormat="1" applyFont="1" applyFill="1" applyAlignment="1">
      <alignment horizontal="center"/>
    </xf>
    <xf numFmtId="2" fontId="4" fillId="6" borderId="8" xfId="0" applyNumberFormat="1" applyFont="1" applyFill="1" applyBorder="1" applyAlignment="1">
      <alignment horizontal="center"/>
    </xf>
    <xf numFmtId="2" fontId="4" fillId="6" borderId="9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/>
    <xf numFmtId="0" fontId="10" fillId="0" borderId="0" xfId="0" applyFont="1" applyFill="1"/>
    <xf numFmtId="0" fontId="10" fillId="8" borderId="14" xfId="0" applyFont="1" applyFill="1" applyBorder="1"/>
    <xf numFmtId="0" fontId="10" fillId="8" borderId="0" xfId="0" applyFont="1" applyFill="1"/>
    <xf numFmtId="164" fontId="11" fillId="9" borderId="15" xfId="1" applyFont="1" applyFill="1" applyBorder="1"/>
    <xf numFmtId="9" fontId="1" fillId="0" borderId="0" xfId="0" applyNumberFormat="1" applyFont="1"/>
    <xf numFmtId="164" fontId="0" fillId="11" borderId="0" xfId="1" applyFont="1" applyFill="1"/>
    <xf numFmtId="0" fontId="12" fillId="12" borderId="0" xfId="0" applyFont="1" applyFill="1"/>
    <xf numFmtId="164" fontId="13" fillId="12" borderId="0" xfId="1" applyFont="1" applyFill="1"/>
    <xf numFmtId="164" fontId="0" fillId="13" borderId="0" xfId="1" applyFont="1" applyFill="1"/>
    <xf numFmtId="0" fontId="0" fillId="13" borderId="0" xfId="0" applyFill="1"/>
    <xf numFmtId="0" fontId="4" fillId="0" borderId="9" xfId="0" applyFont="1" applyBorder="1" applyAlignment="1">
      <alignment horizontal="center"/>
    </xf>
    <xf numFmtId="164" fontId="14" fillId="10" borderId="0" xfId="1" applyFont="1" applyFill="1" applyAlignment="1">
      <alignment horizontal="center" vertical="center"/>
    </xf>
    <xf numFmtId="164" fontId="10" fillId="0" borderId="0" xfId="0" applyNumberFormat="1" applyFont="1"/>
    <xf numFmtId="0" fontId="15" fillId="14" borderId="0" xfId="0" applyFont="1" applyFill="1" applyAlignment="1">
      <alignment horizontal="center"/>
    </xf>
    <xf numFmtId="9" fontId="15" fillId="14" borderId="0" xfId="1" applyNumberFormat="1" applyFont="1" applyFill="1" applyAlignment="1">
      <alignment horizontal="center"/>
    </xf>
    <xf numFmtId="0" fontId="4" fillId="4" borderId="13" xfId="0" applyFont="1" applyFill="1" applyBorder="1"/>
    <xf numFmtId="164" fontId="4" fillId="4" borderId="0" xfId="0" applyNumberFormat="1" applyFont="1" applyFill="1" applyBorder="1"/>
    <xf numFmtId="164" fontId="4" fillId="4" borderId="13" xfId="0" applyNumberFormat="1" applyFont="1" applyFill="1" applyBorder="1"/>
    <xf numFmtId="0" fontId="4" fillId="5" borderId="13" xfId="0" applyFont="1" applyFill="1" applyBorder="1"/>
    <xf numFmtId="164" fontId="4" fillId="5" borderId="0" xfId="0" applyNumberFormat="1" applyFont="1" applyFill="1" applyBorder="1"/>
    <xf numFmtId="164" fontId="4" fillId="5" borderId="13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2" borderId="0" xfId="0" applyFill="1"/>
    <xf numFmtId="164" fontId="0" fillId="2" borderId="0" xfId="0" applyNumberFormat="1" applyFill="1"/>
    <xf numFmtId="0" fontId="4" fillId="0" borderId="9" xfId="0" applyFont="1" applyBorder="1" applyAlignment="1">
      <alignment horizontal="center"/>
    </xf>
    <xf numFmtId="164" fontId="4" fillId="7" borderId="3" xfId="1" applyFont="1" applyFill="1" applyBorder="1" applyAlignment="1">
      <alignment horizontal="center"/>
    </xf>
    <xf numFmtId="2" fontId="4" fillId="6" borderId="3" xfId="1" applyNumberFormat="1" applyFont="1" applyFill="1" applyBorder="1" applyAlignment="1">
      <alignment horizontal="center"/>
    </xf>
    <xf numFmtId="164" fontId="4" fillId="7" borderId="3" xfId="1" applyFont="1" applyFill="1" applyBorder="1"/>
    <xf numFmtId="0" fontId="0" fillId="0" borderId="0" xfId="0" applyBorder="1"/>
    <xf numFmtId="0" fontId="5" fillId="13" borderId="0" xfId="0" applyFont="1" applyFill="1" applyAlignment="1">
      <alignment horizontal="left"/>
    </xf>
    <xf numFmtId="0" fontId="4" fillId="15" borderId="0" xfId="0" applyFont="1" applyFill="1"/>
    <xf numFmtId="0" fontId="4" fillId="15" borderId="0" xfId="0" applyFont="1" applyFill="1" applyBorder="1" applyAlignment="1">
      <alignment horizontal="center"/>
    </xf>
    <xf numFmtId="164" fontId="4" fillId="15" borderId="0" xfId="0" applyNumberFormat="1" applyFont="1" applyFill="1" applyBorder="1"/>
    <xf numFmtId="0" fontId="0" fillId="15" borderId="0" xfId="0" applyFill="1"/>
    <xf numFmtId="0" fontId="7" fillId="15" borderId="0" xfId="0" applyFont="1" applyFill="1"/>
    <xf numFmtId="164" fontId="13" fillId="15" borderId="0" xfId="1" applyFont="1" applyFill="1"/>
    <xf numFmtId="2" fontId="4" fillId="15" borderId="0" xfId="0" applyNumberFormat="1" applyFont="1" applyFill="1" applyBorder="1" applyAlignment="1">
      <alignment horizontal="center"/>
    </xf>
    <xf numFmtId="0" fontId="6" fillId="15" borderId="0" xfId="0" applyFont="1" applyFill="1"/>
    <xf numFmtId="0" fontId="10" fillId="15" borderId="0" xfId="0" applyFont="1" applyFill="1"/>
    <xf numFmtId="0" fontId="0" fillId="15" borderId="0" xfId="0" applyFill="1" applyBorder="1"/>
    <xf numFmtId="164" fontId="4" fillId="15" borderId="0" xfId="1" applyFont="1" applyFill="1" applyBorder="1" applyAlignment="1">
      <alignment horizontal="center"/>
    </xf>
    <xf numFmtId="0" fontId="4" fillId="0" borderId="3" xfId="0" applyFont="1" applyBorder="1" applyAlignment="1"/>
    <xf numFmtId="43" fontId="1" fillId="0" borderId="0" xfId="0" applyNumberFormat="1" applyFont="1"/>
    <xf numFmtId="0" fontId="5" fillId="13" borderId="0" xfId="0" applyFont="1" applyFill="1" applyAlignment="1">
      <alignment horizontal="left"/>
    </xf>
    <xf numFmtId="164" fontId="16" fillId="7" borderId="2" xfId="1" applyFont="1" applyFill="1" applyBorder="1" applyAlignment="1">
      <alignment horizontal="center"/>
    </xf>
    <xf numFmtId="164" fontId="0" fillId="13" borderId="0" xfId="1" applyNumberFormat="1" applyFont="1" applyFill="1"/>
    <xf numFmtId="0" fontId="0" fillId="7" borderId="0" xfId="0" applyFill="1"/>
    <xf numFmtId="0" fontId="4" fillId="15" borderId="3" xfId="0" applyFont="1" applyFill="1" applyBorder="1" applyAlignment="1">
      <alignment horizontal="center"/>
    </xf>
    <xf numFmtId="2" fontId="4" fillId="15" borderId="3" xfId="0" applyNumberFormat="1" applyFont="1" applyFill="1" applyBorder="1" applyAlignment="1">
      <alignment horizontal="center"/>
    </xf>
    <xf numFmtId="164" fontId="4" fillId="15" borderId="3" xfId="0" applyNumberFormat="1" applyFont="1" applyFill="1" applyBorder="1"/>
    <xf numFmtId="0" fontId="10" fillId="8" borderId="17" xfId="0" applyFont="1" applyFill="1" applyBorder="1"/>
    <xf numFmtId="0" fontId="10" fillId="0" borderId="13" xfId="0" applyFont="1" applyBorder="1" applyAlignment="1"/>
    <xf numFmtId="164" fontId="5" fillId="7" borderId="2" xfId="1" applyFont="1" applyFill="1" applyBorder="1" applyAlignment="1">
      <alignment horizontal="center"/>
    </xf>
    <xf numFmtId="0" fontId="19" fillId="0" borderId="1" xfId="0" applyFont="1" applyBorder="1"/>
    <xf numFmtId="0" fontId="18" fillId="0" borderId="0" xfId="0" applyFont="1"/>
    <xf numFmtId="0" fontId="4" fillId="5" borderId="10" xfId="0" applyFont="1" applyFill="1" applyBorder="1" applyAlignment="1">
      <alignment horizontal="right"/>
    </xf>
    <xf numFmtId="0" fontId="4" fillId="4" borderId="16" xfId="0" applyFont="1" applyFill="1" applyBorder="1" applyAlignment="1">
      <alignment horizontal="right"/>
    </xf>
    <xf numFmtId="0" fontId="4" fillId="5" borderId="1" xfId="0" applyNumberFormat="1" applyFont="1" applyFill="1" applyBorder="1"/>
    <xf numFmtId="0" fontId="4" fillId="5" borderId="10" xfId="0" applyNumberFormat="1" applyFont="1" applyFill="1" applyBorder="1"/>
    <xf numFmtId="10" fontId="15" fillId="14" borderId="0" xfId="1" applyNumberFormat="1" applyFont="1" applyFill="1" applyAlignment="1">
      <alignment horizontal="center"/>
    </xf>
    <xf numFmtId="4" fontId="0" fillId="7" borderId="0" xfId="0" applyNumberFormat="1" applyFill="1"/>
    <xf numFmtId="0" fontId="5" fillId="13" borderId="0" xfId="0" applyFont="1" applyFill="1" applyAlignment="1">
      <alignment horizontal="left"/>
    </xf>
    <xf numFmtId="0" fontId="4" fillId="6" borderId="3" xfId="1" applyNumberFormat="1" applyFont="1" applyFill="1" applyBorder="1" applyAlignment="1">
      <alignment horizontal="center"/>
    </xf>
    <xf numFmtId="0" fontId="5" fillId="13" borderId="0" xfId="0" applyFont="1" applyFill="1" applyAlignment="1">
      <alignment horizontal="left"/>
    </xf>
    <xf numFmtId="0" fontId="20" fillId="0" borderId="0" xfId="0" applyFont="1"/>
    <xf numFmtId="0" fontId="16" fillId="4" borderId="0" xfId="0" applyFont="1" applyFill="1"/>
    <xf numFmtId="0" fontId="10" fillId="0" borderId="0" xfId="0" applyFont="1" applyBorder="1" applyAlignment="1">
      <alignment horizontal="center"/>
    </xf>
    <xf numFmtId="0" fontId="4" fillId="0" borderId="3" xfId="0" applyFont="1" applyBorder="1"/>
    <xf numFmtId="0" fontId="5" fillId="15" borderId="0" xfId="0" applyFont="1" applyFill="1" applyAlignment="1">
      <alignment horizontal="left"/>
    </xf>
    <xf numFmtId="164" fontId="0" fillId="15" borderId="0" xfId="1" applyNumberFormat="1" applyFont="1" applyFill="1"/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164" fontId="21" fillId="7" borderId="3" xfId="1" applyFont="1" applyFill="1" applyBorder="1"/>
    <xf numFmtId="164" fontId="21" fillId="15" borderId="0" xfId="1" applyFont="1" applyFill="1" applyBorder="1"/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9" fillId="0" borderId="0" xfId="0" applyFont="1" applyFill="1" applyAlignment="1">
      <alignment horizontal="right"/>
    </xf>
    <xf numFmtId="165" fontId="19" fillId="15" borderId="0" xfId="0" applyNumberFormat="1" applyFont="1" applyFill="1" applyAlignment="1">
      <alignment horizontal="left"/>
    </xf>
    <xf numFmtId="165" fontId="4" fillId="5" borderId="1" xfId="0" applyNumberFormat="1" applyFont="1" applyFill="1" applyBorder="1"/>
    <xf numFmtId="43" fontId="4" fillId="5" borderId="1" xfId="0" applyNumberFormat="1" applyFont="1" applyFill="1" applyBorder="1"/>
    <xf numFmtId="0" fontId="0" fillId="16" borderId="0" xfId="0" applyFill="1" applyBorder="1"/>
    <xf numFmtId="0" fontId="1" fillId="15" borderId="0" xfId="0" applyFont="1" applyFill="1" applyBorder="1"/>
    <xf numFmtId="0" fontId="0" fillId="17" borderId="0" xfId="0" applyFill="1" applyBorder="1"/>
    <xf numFmtId="0" fontId="6" fillId="17" borderId="3" xfId="0" applyFont="1" applyFill="1" applyBorder="1"/>
    <xf numFmtId="2" fontId="4" fillId="18" borderId="3" xfId="0" applyNumberFormat="1" applyFont="1" applyFill="1" applyBorder="1" applyAlignment="1">
      <alignment horizontal="center"/>
    </xf>
    <xf numFmtId="8" fontId="4" fillId="18" borderId="3" xfId="0" applyNumberFormat="1" applyFont="1" applyFill="1" applyBorder="1" applyAlignment="1">
      <alignment horizontal="center"/>
    </xf>
    <xf numFmtId="0" fontId="4" fillId="15" borderId="0" xfId="0" applyFont="1" applyFill="1" applyBorder="1"/>
    <xf numFmtId="0" fontId="18" fillId="17" borderId="3" xfId="0" applyFont="1" applyFill="1" applyBorder="1"/>
    <xf numFmtId="0" fontId="6" fillId="17" borderId="3" xfId="0" applyFont="1" applyFill="1" applyBorder="1" applyAlignment="1">
      <alignment horizontal="center"/>
    </xf>
    <xf numFmtId="2" fontId="6" fillId="17" borderId="3" xfId="0" applyNumberFormat="1" applyFont="1" applyFill="1" applyBorder="1" applyAlignment="1">
      <alignment horizontal="center"/>
    </xf>
    <xf numFmtId="164" fontId="6" fillId="17" borderId="3" xfId="0" applyNumberFormat="1" applyFont="1" applyFill="1" applyBorder="1"/>
    <xf numFmtId="4" fontId="0" fillId="16" borderId="0" xfId="0" applyNumberFormat="1" applyFill="1" applyBorder="1"/>
    <xf numFmtId="0" fontId="5" fillId="13" borderId="0" xfId="0" applyFont="1" applyFill="1" applyAlignment="1">
      <alignment horizontal="left"/>
    </xf>
    <xf numFmtId="0" fontId="5" fillId="13" borderId="0" xfId="0" applyFont="1" applyFill="1" applyAlignment="1">
      <alignment horizontal="left"/>
    </xf>
    <xf numFmtId="8" fontId="1" fillId="17" borderId="0" xfId="0" applyNumberFormat="1" applyFont="1" applyFill="1" applyBorder="1"/>
    <xf numFmtId="0" fontId="5" fillId="13" borderId="0" xfId="0" applyFont="1" applyFill="1" applyAlignment="1">
      <alignment horizontal="left"/>
    </xf>
    <xf numFmtId="0" fontId="10" fillId="0" borderId="0" xfId="0" applyFont="1" applyBorder="1"/>
    <xf numFmtId="0" fontId="10" fillId="0" borderId="3" xfId="0" applyFont="1" applyBorder="1" applyAlignment="1">
      <alignment horizontal="left"/>
    </xf>
    <xf numFmtId="0" fontId="5" fillId="13" borderId="0" xfId="0" applyFont="1" applyFill="1" applyAlignment="1">
      <alignment horizontal="left"/>
    </xf>
    <xf numFmtId="0" fontId="0" fillId="10" borderId="0" xfId="0" applyFill="1" applyAlignment="1">
      <alignment horizontal="right"/>
    </xf>
    <xf numFmtId="0" fontId="0" fillId="11" borderId="0" xfId="0" applyFill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7" xfId="0" applyFont="1" applyBorder="1" applyAlignment="1"/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7" fillId="0" borderId="5" xfId="0" applyFont="1" applyBorder="1" applyAlignment="1"/>
    <xf numFmtId="0" fontId="17" fillId="0" borderId="6" xfId="0" applyFont="1" applyBorder="1" applyAlignment="1"/>
    <xf numFmtId="0" fontId="17" fillId="0" borderId="7" xfId="0" applyFont="1" applyBorder="1" applyAlignment="1"/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4"/>
  <sheetViews>
    <sheetView workbookViewId="0">
      <selection activeCell="G70" sqref="G70"/>
    </sheetView>
  </sheetViews>
  <sheetFormatPr defaultRowHeight="15" x14ac:dyDescent="0.25"/>
  <cols>
    <col min="1" max="1" width="11.5703125" customWidth="1"/>
    <col min="2" max="2" width="13.7109375" customWidth="1"/>
    <col min="3" max="3" width="14.28515625" customWidth="1"/>
    <col min="4" max="4" width="14.42578125" customWidth="1"/>
    <col min="5" max="5" width="13.7109375" customWidth="1"/>
    <col min="6" max="6" width="13.85546875" style="1" customWidth="1"/>
    <col min="7" max="7" width="13.7109375" style="1" customWidth="1"/>
  </cols>
  <sheetData>
    <row r="1" spans="1:7" ht="18.75" x14ac:dyDescent="0.4">
      <c r="A1" s="167" t="s">
        <v>0</v>
      </c>
      <c r="B1" s="167"/>
      <c r="C1" s="167"/>
      <c r="D1" s="167"/>
      <c r="E1" s="167"/>
      <c r="F1" s="167"/>
      <c r="G1" s="167"/>
    </row>
    <row r="2" spans="1:7" s="4" customFormat="1" ht="12.75" x14ac:dyDescent="0.2">
      <c r="A2" s="168" t="s">
        <v>1</v>
      </c>
      <c r="B2" s="168"/>
      <c r="C2" s="168"/>
      <c r="D2" s="168"/>
      <c r="E2" s="168"/>
      <c r="F2" s="168"/>
      <c r="G2" s="5"/>
    </row>
    <row r="3" spans="1:7" s="4" customFormat="1" ht="12.75" x14ac:dyDescent="0.2">
      <c r="A3" s="9" t="s">
        <v>2</v>
      </c>
      <c r="B3" s="160" t="s">
        <v>4</v>
      </c>
      <c r="C3" s="161"/>
      <c r="D3" s="161"/>
      <c r="E3" s="162"/>
      <c r="F3" s="5"/>
      <c r="G3" s="70" t="s">
        <v>61</v>
      </c>
    </row>
    <row r="4" spans="1:7" s="56" customFormat="1" ht="13.5" thickBot="1" x14ac:dyDescent="0.25">
      <c r="A4" s="55">
        <v>2</v>
      </c>
      <c r="B4" s="156" t="s">
        <v>5</v>
      </c>
      <c r="C4" s="156"/>
      <c r="D4" s="156"/>
      <c r="E4" s="156"/>
      <c r="G4" s="71">
        <v>7.0000000000000007E-2</v>
      </c>
    </row>
    <row r="5" spans="1:7" s="56" customFormat="1" ht="12.75" x14ac:dyDescent="0.2">
      <c r="A5" s="55">
        <v>3</v>
      </c>
      <c r="B5" s="156" t="s">
        <v>6</v>
      </c>
      <c r="C5" s="156"/>
      <c r="D5" s="156"/>
      <c r="E5" s="156"/>
      <c r="F5" s="57"/>
      <c r="G5" s="58" t="s">
        <v>23</v>
      </c>
    </row>
    <row r="6" spans="1:7" s="56" customFormat="1" ht="13.5" thickBot="1" x14ac:dyDescent="0.25">
      <c r="A6" s="55">
        <v>4</v>
      </c>
      <c r="B6" s="156" t="s">
        <v>7</v>
      </c>
      <c r="C6" s="156"/>
      <c r="D6" s="156"/>
      <c r="E6" s="156"/>
      <c r="F6" s="59" t="s">
        <v>51</v>
      </c>
      <c r="G6" s="60">
        <v>332.49</v>
      </c>
    </row>
    <row r="7" spans="1:7" s="56" customFormat="1" ht="12.75" x14ac:dyDescent="0.2">
      <c r="A7" s="55">
        <v>5</v>
      </c>
      <c r="B7" s="156" t="s">
        <v>8</v>
      </c>
      <c r="C7" s="156"/>
      <c r="D7" s="156"/>
      <c r="E7" s="156"/>
      <c r="F7" s="56" t="s">
        <v>62</v>
      </c>
      <c r="G7" s="69">
        <f>G6*G4+G6</f>
        <v>355.76429999999999</v>
      </c>
    </row>
    <row r="8" spans="1:7" s="56" customFormat="1" ht="12.75" x14ac:dyDescent="0.2">
      <c r="A8" s="55">
        <v>6</v>
      </c>
      <c r="B8" s="156" t="s">
        <v>22</v>
      </c>
      <c r="C8" s="156"/>
      <c r="D8" s="156"/>
      <c r="E8" s="156"/>
    </row>
    <row r="9" spans="1:7" s="56" customFormat="1" ht="12.75" x14ac:dyDescent="0.2">
      <c r="A9" s="55">
        <v>7</v>
      </c>
      <c r="B9" s="156" t="s">
        <v>9</v>
      </c>
      <c r="C9" s="156"/>
      <c r="D9" s="156"/>
      <c r="E9" s="156"/>
    </row>
    <row r="10" spans="1:7" s="56" customFormat="1" ht="12.75" x14ac:dyDescent="0.2">
      <c r="A10" s="55">
        <v>8</v>
      </c>
      <c r="B10" s="156" t="s">
        <v>10</v>
      </c>
      <c r="C10" s="156"/>
      <c r="D10" s="156"/>
      <c r="E10" s="156"/>
    </row>
    <row r="11" spans="1:7" s="56" customFormat="1" ht="12.75" x14ac:dyDescent="0.2">
      <c r="A11" s="55">
        <v>9</v>
      </c>
      <c r="B11" s="156" t="s">
        <v>11</v>
      </c>
      <c r="C11" s="156"/>
      <c r="D11" s="156"/>
      <c r="E11" s="156"/>
    </row>
    <row r="12" spans="1:7" s="56" customFormat="1" ht="12.75" x14ac:dyDescent="0.2">
      <c r="A12" s="55">
        <v>10</v>
      </c>
      <c r="B12" s="156" t="s">
        <v>12</v>
      </c>
      <c r="C12" s="156"/>
      <c r="D12" s="156"/>
      <c r="E12" s="156"/>
    </row>
    <row r="13" spans="1:7" s="56" customFormat="1" ht="12.75" x14ac:dyDescent="0.2">
      <c r="A13" s="55">
        <v>11</v>
      </c>
      <c r="B13" s="156" t="s">
        <v>13</v>
      </c>
      <c r="C13" s="156"/>
      <c r="D13" s="156"/>
      <c r="E13" s="156"/>
    </row>
    <row r="14" spans="1:7" s="56" customFormat="1" ht="12.75" x14ac:dyDescent="0.2">
      <c r="A14" s="55">
        <v>12</v>
      </c>
      <c r="B14" s="156" t="s">
        <v>14</v>
      </c>
      <c r="C14" s="156"/>
      <c r="D14" s="156"/>
      <c r="E14" s="156"/>
    </row>
    <row r="15" spans="1:7" s="56" customFormat="1" ht="12.75" x14ac:dyDescent="0.2">
      <c r="A15" s="55">
        <v>13</v>
      </c>
      <c r="B15" s="156" t="s">
        <v>15</v>
      </c>
      <c r="C15" s="156"/>
      <c r="D15" s="156"/>
      <c r="E15" s="156"/>
    </row>
    <row r="16" spans="1:7" s="4" customFormat="1" ht="12.75" x14ac:dyDescent="0.2">
      <c r="A16" s="19"/>
      <c r="B16" s="52" t="s">
        <v>3</v>
      </c>
      <c r="C16" s="17" t="s">
        <v>3</v>
      </c>
      <c r="D16" s="28" t="s">
        <v>3</v>
      </c>
      <c r="E16" s="17" t="s">
        <v>3</v>
      </c>
      <c r="F16" s="11" t="s">
        <v>3</v>
      </c>
      <c r="G16" s="10" t="s">
        <v>3</v>
      </c>
    </row>
    <row r="17" spans="1:7" s="4" customFormat="1" ht="12.75" x14ac:dyDescent="0.2">
      <c r="A17" s="12" t="s">
        <v>2</v>
      </c>
      <c r="B17" s="13" t="s">
        <v>16</v>
      </c>
      <c r="C17" s="14" t="s">
        <v>17</v>
      </c>
      <c r="D17" s="15" t="s">
        <v>18</v>
      </c>
      <c r="E17" s="14" t="s">
        <v>19</v>
      </c>
      <c r="F17" s="15" t="s">
        <v>20</v>
      </c>
      <c r="G17" s="14" t="s">
        <v>21</v>
      </c>
    </row>
    <row r="18" spans="1:7" s="4" customFormat="1" ht="12.75" x14ac:dyDescent="0.2">
      <c r="A18" s="39">
        <v>2</v>
      </c>
      <c r="B18" s="40">
        <v>1.86</v>
      </c>
      <c r="C18" s="40">
        <v>1.95</v>
      </c>
      <c r="D18" s="40">
        <v>2.0499999999999998</v>
      </c>
      <c r="E18" s="40">
        <v>2.14</v>
      </c>
      <c r="F18" s="40">
        <v>2.23</v>
      </c>
      <c r="G18" s="40">
        <v>2.42</v>
      </c>
    </row>
    <row r="19" spans="1:7" s="16" customFormat="1" ht="12.75" x14ac:dyDescent="0.2">
      <c r="A19" s="41"/>
      <c r="B19" s="41">
        <f t="shared" ref="B19:G19" si="0">B18*$G$6</f>
        <v>618.43140000000005</v>
      </c>
      <c r="C19" s="41">
        <f t="shared" si="0"/>
        <v>648.35550000000001</v>
      </c>
      <c r="D19" s="41">
        <f t="shared" si="0"/>
        <v>681.60449999999992</v>
      </c>
      <c r="E19" s="41">
        <f t="shared" si="0"/>
        <v>711.5286000000001</v>
      </c>
      <c r="F19" s="41">
        <f t="shared" si="0"/>
        <v>741.45270000000005</v>
      </c>
      <c r="G19" s="41">
        <f t="shared" si="0"/>
        <v>804.62580000000003</v>
      </c>
    </row>
    <row r="20" spans="1:7" s="4" customFormat="1" ht="12.75" x14ac:dyDescent="0.2">
      <c r="A20" s="46">
        <v>3</v>
      </c>
      <c r="B20" s="47">
        <v>2.29</v>
      </c>
      <c r="C20" s="47">
        <v>2.4</v>
      </c>
      <c r="D20" s="48">
        <v>2.52</v>
      </c>
      <c r="E20" s="47">
        <v>2.63</v>
      </c>
      <c r="F20" s="49">
        <v>2.75</v>
      </c>
      <c r="G20" s="47">
        <v>2.98</v>
      </c>
    </row>
    <row r="21" spans="1:7" s="16" customFormat="1" ht="12.75" x14ac:dyDescent="0.2">
      <c r="A21" s="42"/>
      <c r="B21" s="41">
        <f t="shared" ref="B21:G21" si="1">B20*$G$6</f>
        <v>761.40210000000002</v>
      </c>
      <c r="C21" s="41">
        <f t="shared" si="1"/>
        <v>797.976</v>
      </c>
      <c r="D21" s="41">
        <f t="shared" si="1"/>
        <v>837.87480000000005</v>
      </c>
      <c r="E21" s="41">
        <f t="shared" si="1"/>
        <v>874.44870000000003</v>
      </c>
      <c r="F21" s="41">
        <f t="shared" si="1"/>
        <v>914.34750000000008</v>
      </c>
      <c r="G21" s="41">
        <f t="shared" si="1"/>
        <v>990.8202</v>
      </c>
    </row>
    <row r="22" spans="1:7" s="4" customFormat="1" ht="12.75" x14ac:dyDescent="0.2">
      <c r="A22" s="39">
        <v>4</v>
      </c>
      <c r="B22" s="50">
        <v>2.9</v>
      </c>
      <c r="C22" s="40">
        <v>3.05</v>
      </c>
      <c r="D22" s="50">
        <v>3.19</v>
      </c>
      <c r="E22" s="40">
        <v>3.34</v>
      </c>
      <c r="F22" s="51">
        <v>3.48</v>
      </c>
      <c r="G22" s="40">
        <v>3.77</v>
      </c>
    </row>
    <row r="23" spans="1:7" s="16" customFormat="1" ht="12.75" x14ac:dyDescent="0.2">
      <c r="A23" s="41"/>
      <c r="B23" s="43">
        <f t="shared" ref="B23:G23" si="2">B22*$G$6</f>
        <v>964.221</v>
      </c>
      <c r="C23" s="43">
        <f t="shared" si="2"/>
        <v>1014.0944999999999</v>
      </c>
      <c r="D23" s="43">
        <f t="shared" si="2"/>
        <v>1060.6431</v>
      </c>
      <c r="E23" s="43">
        <f t="shared" si="2"/>
        <v>1110.5165999999999</v>
      </c>
      <c r="F23" s="43">
        <f t="shared" si="2"/>
        <v>1157.0652</v>
      </c>
      <c r="G23" s="41">
        <f t="shared" si="2"/>
        <v>1253.4873</v>
      </c>
    </row>
    <row r="24" spans="1:7" s="4" customFormat="1" ht="12.75" x14ac:dyDescent="0.2">
      <c r="A24" s="46">
        <v>5</v>
      </c>
      <c r="B24" s="40">
        <v>2.95</v>
      </c>
      <c r="C24" s="40">
        <v>3.1</v>
      </c>
      <c r="D24" s="51">
        <v>3.25</v>
      </c>
      <c r="E24" s="40">
        <v>3.39</v>
      </c>
      <c r="F24" s="51">
        <v>3.54</v>
      </c>
      <c r="G24" s="40">
        <v>3.84</v>
      </c>
    </row>
    <row r="25" spans="1:7" s="16" customFormat="1" ht="12.75" x14ac:dyDescent="0.2">
      <c r="A25" s="42"/>
      <c r="B25" s="41">
        <f t="shared" ref="B25:G25" si="3">B24*$G$6</f>
        <v>980.84550000000013</v>
      </c>
      <c r="C25" s="41">
        <f t="shared" si="3"/>
        <v>1030.7190000000001</v>
      </c>
      <c r="D25" s="41">
        <f t="shared" si="3"/>
        <v>1080.5925</v>
      </c>
      <c r="E25" s="41">
        <f t="shared" si="3"/>
        <v>1127.1411000000001</v>
      </c>
      <c r="F25" s="41">
        <f t="shared" si="3"/>
        <v>1177.0146</v>
      </c>
      <c r="G25" s="41">
        <f t="shared" si="3"/>
        <v>1276.7616</v>
      </c>
    </row>
    <row r="26" spans="1:7" s="4" customFormat="1" ht="12.75" x14ac:dyDescent="0.2">
      <c r="A26" s="39">
        <v>6</v>
      </c>
      <c r="B26" s="40">
        <v>3.06</v>
      </c>
      <c r="C26" s="40">
        <v>3.21</v>
      </c>
      <c r="D26" s="51">
        <v>3.37</v>
      </c>
      <c r="E26" s="40">
        <v>3.52</v>
      </c>
      <c r="F26" s="51">
        <v>3.67</v>
      </c>
      <c r="G26" s="40">
        <v>3.98</v>
      </c>
    </row>
    <row r="27" spans="1:7" s="16" customFormat="1" ht="12.75" x14ac:dyDescent="0.2">
      <c r="A27" s="41"/>
      <c r="B27" s="41">
        <f t="shared" ref="B27:G27" si="4">B26*$G$6</f>
        <v>1017.4194</v>
      </c>
      <c r="C27" s="41">
        <f t="shared" si="4"/>
        <v>1067.2928999999999</v>
      </c>
      <c r="D27" s="41">
        <f t="shared" si="4"/>
        <v>1120.4913000000001</v>
      </c>
      <c r="E27" s="41">
        <f t="shared" si="4"/>
        <v>1170.3648000000001</v>
      </c>
      <c r="F27" s="41">
        <f t="shared" si="4"/>
        <v>1220.2383</v>
      </c>
      <c r="G27" s="41">
        <f t="shared" si="4"/>
        <v>1323.3102000000001</v>
      </c>
    </row>
    <row r="28" spans="1:7" s="4" customFormat="1" ht="12.75" x14ac:dyDescent="0.2">
      <c r="A28" s="46">
        <v>7</v>
      </c>
      <c r="B28" s="47">
        <v>4.38</v>
      </c>
      <c r="C28" s="47">
        <v>4.5999999999999996</v>
      </c>
      <c r="D28" s="49">
        <v>4.82</v>
      </c>
      <c r="E28" s="47">
        <v>5.04</v>
      </c>
      <c r="F28" s="49">
        <v>5.26</v>
      </c>
      <c r="G28" s="47">
        <v>5.69</v>
      </c>
    </row>
    <row r="29" spans="1:7" s="16" customFormat="1" ht="12.75" x14ac:dyDescent="0.2">
      <c r="A29" s="42"/>
      <c r="B29" s="44">
        <f t="shared" ref="B29:G29" si="5">B28*$G$6</f>
        <v>1456.3062</v>
      </c>
      <c r="C29" s="44">
        <f t="shared" si="5"/>
        <v>1529.454</v>
      </c>
      <c r="D29" s="44">
        <f t="shared" si="5"/>
        <v>1602.6018000000001</v>
      </c>
      <c r="E29" s="44">
        <f t="shared" si="5"/>
        <v>1675.7496000000001</v>
      </c>
      <c r="F29" s="44">
        <f t="shared" si="5"/>
        <v>1748.8974000000001</v>
      </c>
      <c r="G29" s="44">
        <f t="shared" si="5"/>
        <v>1891.8681000000001</v>
      </c>
    </row>
    <row r="30" spans="1:7" s="4" customFormat="1" ht="12.75" x14ac:dyDescent="0.2">
      <c r="A30" s="39">
        <v>8</v>
      </c>
      <c r="B30" s="40">
        <v>4.4000000000000004</v>
      </c>
      <c r="C30" s="40">
        <v>4.6210000000000004</v>
      </c>
      <c r="D30" s="51">
        <v>4.84</v>
      </c>
      <c r="E30" s="40">
        <v>5.0599999999999996</v>
      </c>
      <c r="F30" s="51">
        <v>5.28</v>
      </c>
      <c r="G30" s="40">
        <v>5.72</v>
      </c>
    </row>
    <row r="31" spans="1:7" s="16" customFormat="1" ht="12.75" x14ac:dyDescent="0.2">
      <c r="A31" s="41"/>
      <c r="B31" s="41">
        <f t="shared" ref="B31:G31" si="6">B30*$G$6</f>
        <v>1462.9560000000001</v>
      </c>
      <c r="C31" s="41">
        <f t="shared" si="6"/>
        <v>1536.4362900000001</v>
      </c>
      <c r="D31" s="41">
        <f t="shared" si="6"/>
        <v>1609.2516000000001</v>
      </c>
      <c r="E31" s="41">
        <f t="shared" si="6"/>
        <v>1682.3994</v>
      </c>
      <c r="F31" s="41">
        <f t="shared" si="6"/>
        <v>1755.5472000000002</v>
      </c>
      <c r="G31" s="41">
        <f t="shared" si="6"/>
        <v>1901.8427999999999</v>
      </c>
    </row>
    <row r="32" spans="1:7" s="4" customFormat="1" ht="12.75" x14ac:dyDescent="0.2">
      <c r="A32" s="46">
        <v>9</v>
      </c>
      <c r="B32" s="47">
        <v>4.5999999999999996</v>
      </c>
      <c r="C32" s="47">
        <v>4.83</v>
      </c>
      <c r="D32" s="49">
        <v>5.0599999999999996</v>
      </c>
      <c r="E32" s="47">
        <v>5.29</v>
      </c>
      <c r="F32" s="49">
        <v>5.52</v>
      </c>
      <c r="G32" s="47">
        <v>5.98</v>
      </c>
    </row>
    <row r="33" spans="1:7" s="16" customFormat="1" ht="12.75" x14ac:dyDescent="0.2">
      <c r="A33" s="42"/>
      <c r="B33" s="44">
        <f t="shared" ref="B33:G33" si="7">B32*$G$6</f>
        <v>1529.454</v>
      </c>
      <c r="C33" s="44">
        <f t="shared" si="7"/>
        <v>1605.9267</v>
      </c>
      <c r="D33" s="44">
        <f t="shared" si="7"/>
        <v>1682.3994</v>
      </c>
      <c r="E33" s="44">
        <f t="shared" si="7"/>
        <v>1758.8721</v>
      </c>
      <c r="F33" s="44">
        <f t="shared" si="7"/>
        <v>1835.3447999999999</v>
      </c>
      <c r="G33" s="44">
        <f t="shared" si="7"/>
        <v>1988.2902000000001</v>
      </c>
    </row>
    <row r="34" spans="1:7" s="4" customFormat="1" ht="12.75" x14ac:dyDescent="0.2">
      <c r="A34" s="39">
        <v>10</v>
      </c>
      <c r="B34" s="40">
        <v>5.75</v>
      </c>
      <c r="C34" s="40">
        <v>6.04</v>
      </c>
      <c r="D34" s="51">
        <v>6.33</v>
      </c>
      <c r="E34" s="40">
        <v>6.61</v>
      </c>
      <c r="F34" s="51">
        <v>6.9</v>
      </c>
      <c r="G34" s="40">
        <v>7.48</v>
      </c>
    </row>
    <row r="35" spans="1:7" s="16" customFormat="1" ht="12.75" x14ac:dyDescent="0.2">
      <c r="A35" s="41"/>
      <c r="B35" s="41">
        <f t="shared" ref="B35:G35" si="8">B34*$G$6</f>
        <v>1911.8175000000001</v>
      </c>
      <c r="C35" s="41">
        <f t="shared" si="8"/>
        <v>2008.2396000000001</v>
      </c>
      <c r="D35" s="41">
        <f t="shared" si="8"/>
        <v>2104.6617000000001</v>
      </c>
      <c r="E35" s="41">
        <f t="shared" si="8"/>
        <v>2197.7589000000003</v>
      </c>
      <c r="F35" s="41">
        <f t="shared" si="8"/>
        <v>2294.181</v>
      </c>
      <c r="G35" s="41">
        <f t="shared" si="8"/>
        <v>2487.0252</v>
      </c>
    </row>
    <row r="36" spans="1:7" s="4" customFormat="1" ht="12.75" x14ac:dyDescent="0.2">
      <c r="A36" s="46">
        <v>11</v>
      </c>
      <c r="B36" s="47">
        <v>7.1</v>
      </c>
      <c r="C36" s="47">
        <v>7.46</v>
      </c>
      <c r="D36" s="49">
        <v>7.81</v>
      </c>
      <c r="E36" s="47">
        <v>8.17</v>
      </c>
      <c r="F36" s="49">
        <v>8.52</v>
      </c>
      <c r="G36" s="47">
        <v>9.23</v>
      </c>
    </row>
    <row r="37" spans="1:7" s="16" customFormat="1" ht="12.75" x14ac:dyDescent="0.2">
      <c r="A37" s="42"/>
      <c r="B37" s="44">
        <f t="shared" ref="B37:G37" si="9">B36*$G$6</f>
        <v>2360.6790000000001</v>
      </c>
      <c r="C37" s="44">
        <f t="shared" si="9"/>
        <v>2480.3753999999999</v>
      </c>
      <c r="D37" s="44">
        <f t="shared" si="9"/>
        <v>2596.7469000000001</v>
      </c>
      <c r="E37" s="44">
        <f t="shared" si="9"/>
        <v>2716.4432999999999</v>
      </c>
      <c r="F37" s="44">
        <f t="shared" si="9"/>
        <v>2832.8148000000001</v>
      </c>
      <c r="G37" s="44">
        <f t="shared" si="9"/>
        <v>3068.8827000000001</v>
      </c>
    </row>
    <row r="38" spans="1:7" s="4" customFormat="1" ht="12.75" x14ac:dyDescent="0.2">
      <c r="A38" s="39">
        <v>12</v>
      </c>
      <c r="B38" s="40">
        <v>9.16</v>
      </c>
      <c r="C38" s="40">
        <v>9.6199999999999992</v>
      </c>
      <c r="D38" s="51">
        <v>10.08</v>
      </c>
      <c r="E38" s="40">
        <v>10.53</v>
      </c>
      <c r="F38" s="51">
        <v>10.99</v>
      </c>
      <c r="G38" s="40">
        <v>11.91</v>
      </c>
    </row>
    <row r="39" spans="1:7" s="16" customFormat="1" ht="12.75" x14ac:dyDescent="0.2">
      <c r="A39" s="41"/>
      <c r="B39" s="41">
        <f t="shared" ref="B39:G39" si="10">B38*$G$6</f>
        <v>3045.6084000000001</v>
      </c>
      <c r="C39" s="41">
        <f t="shared" si="10"/>
        <v>3198.5537999999997</v>
      </c>
      <c r="D39" s="41">
        <f t="shared" si="10"/>
        <v>3351.4992000000002</v>
      </c>
      <c r="E39" s="41">
        <f t="shared" si="10"/>
        <v>3501.1196999999997</v>
      </c>
      <c r="F39" s="41">
        <f t="shared" si="10"/>
        <v>3654.0651000000003</v>
      </c>
      <c r="G39" s="41">
        <f t="shared" si="10"/>
        <v>3959.9558999999999</v>
      </c>
    </row>
    <row r="40" spans="1:7" s="4" customFormat="1" ht="12.75" x14ac:dyDescent="0.2">
      <c r="A40" s="46">
        <v>13</v>
      </c>
      <c r="B40" s="40">
        <v>19</v>
      </c>
      <c r="C40" s="40">
        <v>19.95</v>
      </c>
      <c r="D40" s="40">
        <v>20.9</v>
      </c>
      <c r="E40" s="40">
        <v>21.85</v>
      </c>
      <c r="F40" s="51">
        <v>22.8</v>
      </c>
      <c r="G40" s="40">
        <v>24.7</v>
      </c>
    </row>
    <row r="41" spans="1:7" s="16" customFormat="1" ht="12.75" x14ac:dyDescent="0.2">
      <c r="A41" s="45"/>
      <c r="B41" s="41">
        <f t="shared" ref="B41:G41" si="11">B40*$G$6</f>
        <v>6317.31</v>
      </c>
      <c r="C41" s="41">
        <f t="shared" si="11"/>
        <v>6633.1755000000003</v>
      </c>
      <c r="D41" s="41">
        <f t="shared" si="11"/>
        <v>6949.0410000000002</v>
      </c>
      <c r="E41" s="41">
        <f t="shared" si="11"/>
        <v>7264.906500000001</v>
      </c>
      <c r="F41" s="41">
        <f t="shared" si="11"/>
        <v>7580.7720000000008</v>
      </c>
      <c r="G41" s="41">
        <f t="shared" si="11"/>
        <v>8212.5030000000006</v>
      </c>
    </row>
    <row r="42" spans="1:7" s="4" customFormat="1" ht="12.75" x14ac:dyDescent="0.2">
      <c r="A42" s="20" t="s">
        <v>2</v>
      </c>
      <c r="B42" s="163" t="s">
        <v>24</v>
      </c>
      <c r="C42" s="164"/>
      <c r="D42" s="21"/>
      <c r="E42" s="20" t="s">
        <v>2</v>
      </c>
      <c r="F42" s="163" t="s">
        <v>24</v>
      </c>
      <c r="G42" s="164"/>
    </row>
    <row r="43" spans="1:7" s="4" customFormat="1" ht="12.75" x14ac:dyDescent="0.2">
      <c r="A43" s="22" t="s">
        <v>25</v>
      </c>
      <c r="B43" s="23">
        <v>3.3</v>
      </c>
      <c r="C43" s="24">
        <f>B43*$G$6</f>
        <v>1097.2169999999999</v>
      </c>
      <c r="E43" s="22" t="s">
        <v>33</v>
      </c>
      <c r="F43" s="23">
        <v>0.56999999999999995</v>
      </c>
      <c r="G43" s="24">
        <f t="shared" ref="G43:G48" si="12">F43*$G$6</f>
        <v>189.51929999999999</v>
      </c>
    </row>
    <row r="44" spans="1:7" s="4" customFormat="1" ht="12.75" x14ac:dyDescent="0.2">
      <c r="A44" s="25" t="s">
        <v>26</v>
      </c>
      <c r="B44" s="26">
        <v>5</v>
      </c>
      <c r="C44" s="27">
        <f>B44*$G$6</f>
        <v>1662.45</v>
      </c>
      <c r="E44" s="25" t="s">
        <v>34</v>
      </c>
      <c r="F44" s="26">
        <v>0.97</v>
      </c>
      <c r="G44" s="27">
        <f t="shared" si="12"/>
        <v>322.51530000000002</v>
      </c>
    </row>
    <row r="45" spans="1:7" s="4" customFormat="1" ht="12.75" x14ac:dyDescent="0.2">
      <c r="A45" s="22" t="s">
        <v>27</v>
      </c>
      <c r="B45" s="23">
        <v>5.35</v>
      </c>
      <c r="C45" s="24">
        <f t="shared" ref="C45:C50" si="13">B45*$G$6</f>
        <v>1778.8215</v>
      </c>
      <c r="E45" s="22" t="s">
        <v>35</v>
      </c>
      <c r="F45" s="23">
        <v>2.14</v>
      </c>
      <c r="G45" s="24">
        <f t="shared" si="12"/>
        <v>711.5286000000001</v>
      </c>
    </row>
    <row r="46" spans="1:7" s="4" customFormat="1" ht="12.75" x14ac:dyDescent="0.2">
      <c r="A46" s="25" t="s">
        <v>28</v>
      </c>
      <c r="B46" s="26">
        <v>7.1</v>
      </c>
      <c r="C46" s="27">
        <f t="shared" si="13"/>
        <v>2360.6790000000001</v>
      </c>
      <c r="E46" s="25" t="s">
        <v>36</v>
      </c>
      <c r="F46" s="26">
        <v>2.86</v>
      </c>
      <c r="G46" s="27">
        <f t="shared" si="12"/>
        <v>950.92139999999995</v>
      </c>
    </row>
    <row r="47" spans="1:7" s="4" customFormat="1" ht="12.75" x14ac:dyDescent="0.2">
      <c r="A47" s="22" t="s">
        <v>29</v>
      </c>
      <c r="B47" s="23">
        <v>8.1</v>
      </c>
      <c r="C47" s="24">
        <f t="shared" si="13"/>
        <v>2693.1689999999999</v>
      </c>
      <c r="E47" s="22" t="s">
        <v>37</v>
      </c>
      <c r="F47" s="23">
        <v>1.6</v>
      </c>
      <c r="G47" s="24">
        <f t="shared" si="12"/>
        <v>531.98400000000004</v>
      </c>
    </row>
    <row r="48" spans="1:7" s="4" customFormat="1" ht="12.75" x14ac:dyDescent="0.2">
      <c r="A48" s="25" t="s">
        <v>30</v>
      </c>
      <c r="B48" s="26">
        <v>4</v>
      </c>
      <c r="C48" s="27">
        <f t="shared" si="13"/>
        <v>1329.96</v>
      </c>
      <c r="E48" s="25" t="s">
        <v>38</v>
      </c>
      <c r="F48" s="26">
        <v>3.7</v>
      </c>
      <c r="G48" s="27">
        <f t="shared" si="12"/>
        <v>1230.2130000000002</v>
      </c>
    </row>
    <row r="49" spans="1:7" s="4" customFormat="1" ht="12.75" x14ac:dyDescent="0.2">
      <c r="A49" s="22" t="s">
        <v>31</v>
      </c>
      <c r="B49" s="23">
        <v>4.8600000000000003</v>
      </c>
      <c r="C49" s="24">
        <f t="shared" si="13"/>
        <v>1615.9014000000002</v>
      </c>
      <c r="E49" s="28"/>
      <c r="F49" s="18"/>
      <c r="G49" s="29"/>
    </row>
    <row r="50" spans="1:7" s="4" customFormat="1" ht="12.75" x14ac:dyDescent="0.2">
      <c r="A50" s="25" t="s">
        <v>32</v>
      </c>
      <c r="B50" s="26">
        <v>2.67</v>
      </c>
      <c r="C50" s="30">
        <f t="shared" si="13"/>
        <v>887.74829999999997</v>
      </c>
      <c r="F50" s="5"/>
      <c r="G50" s="5"/>
    </row>
    <row r="51" spans="1:7" s="5" customFormat="1" ht="12.75" x14ac:dyDescent="0.2">
      <c r="A51" s="31"/>
      <c r="B51" s="31"/>
      <c r="C51" s="165" t="s">
        <v>39</v>
      </c>
      <c r="D51" s="166"/>
      <c r="E51" s="32">
        <v>0.6</v>
      </c>
      <c r="F51" s="32" t="s">
        <v>40</v>
      </c>
      <c r="G51" s="33">
        <f>E51*$G$6</f>
        <v>199.494</v>
      </c>
    </row>
    <row r="52" spans="1:7" s="5" customFormat="1" ht="12.75" x14ac:dyDescent="0.2">
      <c r="A52" s="31"/>
      <c r="B52" s="31"/>
      <c r="C52" s="165" t="s">
        <v>41</v>
      </c>
      <c r="D52" s="166"/>
      <c r="E52" s="32">
        <v>1.83</v>
      </c>
      <c r="F52" s="32" t="s">
        <v>40</v>
      </c>
      <c r="G52" s="33">
        <f>E52*$G$6</f>
        <v>608.45670000000007</v>
      </c>
    </row>
    <row r="53" spans="1:7" s="5" customFormat="1" ht="12.75" x14ac:dyDescent="0.2">
      <c r="A53" s="6" t="s">
        <v>42</v>
      </c>
      <c r="B53" s="31"/>
      <c r="C53" s="63" t="s">
        <v>43</v>
      </c>
      <c r="D53" s="64">
        <f>$G$6*0.4</f>
        <v>132.99600000000001</v>
      </c>
      <c r="E53" s="31"/>
      <c r="F53" s="31"/>
      <c r="G53" s="31"/>
    </row>
    <row r="54" spans="1:7" s="54" customFormat="1" ht="11.25" x14ac:dyDescent="0.2">
      <c r="A54" s="53" t="s">
        <v>44</v>
      </c>
      <c r="B54" s="53" t="s">
        <v>45</v>
      </c>
      <c r="C54" s="53" t="s">
        <v>46</v>
      </c>
      <c r="D54" s="53" t="s">
        <v>50</v>
      </c>
      <c r="E54" s="53" t="s">
        <v>49</v>
      </c>
      <c r="F54" s="53" t="s">
        <v>48</v>
      </c>
      <c r="G54" s="53" t="s">
        <v>47</v>
      </c>
    </row>
    <row r="55" spans="1:7" s="5" customFormat="1" ht="12.75" x14ac:dyDescent="0.2">
      <c r="A55" s="34">
        <v>1</v>
      </c>
      <c r="B55" s="35">
        <v>2.73</v>
      </c>
      <c r="C55" s="34">
        <v>2.87</v>
      </c>
      <c r="D55" s="35">
        <v>3.01</v>
      </c>
      <c r="E55" s="34">
        <v>3.16</v>
      </c>
      <c r="F55" s="35">
        <v>3.32</v>
      </c>
      <c r="G55" s="34">
        <v>3.65</v>
      </c>
    </row>
    <row r="56" spans="1:7" s="5" customFormat="1" ht="12.75" x14ac:dyDescent="0.2">
      <c r="A56" s="36"/>
      <c r="B56" s="37">
        <f t="shared" ref="B56:G56" si="14">B55*$G$6</f>
        <v>907.69770000000005</v>
      </c>
      <c r="C56" s="38">
        <f t="shared" si="14"/>
        <v>954.24630000000002</v>
      </c>
      <c r="D56" s="37">
        <f t="shared" si="14"/>
        <v>1000.7949</v>
      </c>
      <c r="E56" s="38">
        <f t="shared" si="14"/>
        <v>1050.6684</v>
      </c>
      <c r="F56" s="37">
        <f t="shared" si="14"/>
        <v>1103.8668</v>
      </c>
      <c r="G56" s="38">
        <f t="shared" si="14"/>
        <v>1213.5885000000001</v>
      </c>
    </row>
    <row r="57" spans="1:7" s="5" customFormat="1" ht="12.75" x14ac:dyDescent="0.2">
      <c r="A57" s="34">
        <v>2</v>
      </c>
      <c r="B57" s="35">
        <v>2.82</v>
      </c>
      <c r="C57" s="34">
        <v>2.96</v>
      </c>
      <c r="D57" s="35">
        <v>3.1</v>
      </c>
      <c r="E57" s="34">
        <v>3.24</v>
      </c>
      <c r="F57" s="35">
        <v>3.38</v>
      </c>
      <c r="G57" s="34">
        <v>3.67</v>
      </c>
    </row>
    <row r="58" spans="1:7" s="5" customFormat="1" ht="12.75" x14ac:dyDescent="0.2">
      <c r="A58" s="36"/>
      <c r="B58" s="37">
        <f t="shared" ref="B58:G58" si="15">B57*$G$6</f>
        <v>937.62180000000001</v>
      </c>
      <c r="C58" s="38">
        <f t="shared" si="15"/>
        <v>984.17039999999997</v>
      </c>
      <c r="D58" s="37">
        <f t="shared" si="15"/>
        <v>1030.7190000000001</v>
      </c>
      <c r="E58" s="38">
        <f t="shared" si="15"/>
        <v>1077.2676000000001</v>
      </c>
      <c r="F58" s="37">
        <f t="shared" si="15"/>
        <v>1123.8162</v>
      </c>
      <c r="G58" s="38">
        <f t="shared" si="15"/>
        <v>1220.2383</v>
      </c>
    </row>
    <row r="59" spans="1:7" s="5" customFormat="1" ht="12.75" x14ac:dyDescent="0.2">
      <c r="A59" s="34">
        <v>3</v>
      </c>
      <c r="B59" s="35">
        <v>2.96</v>
      </c>
      <c r="C59" s="34">
        <v>3.1</v>
      </c>
      <c r="D59" s="35">
        <v>3.26</v>
      </c>
      <c r="E59" s="34">
        <v>3.42</v>
      </c>
      <c r="F59" s="35">
        <v>3.59</v>
      </c>
      <c r="G59" s="34">
        <v>3.95</v>
      </c>
    </row>
    <row r="60" spans="1:7" s="5" customFormat="1" ht="12.75" x14ac:dyDescent="0.2">
      <c r="A60" s="36"/>
      <c r="B60" s="37">
        <f t="shared" ref="B60:G60" si="16">B59*$G$6</f>
        <v>984.17039999999997</v>
      </c>
      <c r="C60" s="38">
        <f t="shared" si="16"/>
        <v>1030.7190000000001</v>
      </c>
      <c r="D60" s="37">
        <f t="shared" si="16"/>
        <v>1083.9174</v>
      </c>
      <c r="E60" s="38">
        <f t="shared" si="16"/>
        <v>1137.1158</v>
      </c>
      <c r="F60" s="37">
        <f t="shared" si="16"/>
        <v>1193.6391000000001</v>
      </c>
      <c r="G60" s="38">
        <f t="shared" si="16"/>
        <v>1313.3355000000001</v>
      </c>
    </row>
    <row r="61" spans="1:7" s="1" customFormat="1" ht="14.25" x14ac:dyDescent="0.2">
      <c r="A61" s="7"/>
      <c r="B61" s="7"/>
      <c r="C61" s="7"/>
      <c r="D61" s="7"/>
      <c r="E61" s="7"/>
      <c r="F61" s="7"/>
      <c r="G61" s="7"/>
    </row>
    <row r="62" spans="1:7" x14ac:dyDescent="0.25">
      <c r="A62" s="8"/>
      <c r="B62" s="8"/>
      <c r="C62" s="8"/>
      <c r="D62" s="8"/>
      <c r="E62" s="8"/>
      <c r="F62" s="7"/>
      <c r="G62" s="7"/>
    </row>
    <row r="63" spans="1:7" x14ac:dyDescent="0.25">
      <c r="A63" s="158" t="s">
        <v>55</v>
      </c>
      <c r="B63" s="158"/>
      <c r="C63" s="158"/>
      <c r="D63" s="68">
        <f>$B$56*0.5</f>
        <v>453.84885000000003</v>
      </c>
    </row>
    <row r="64" spans="1:7" x14ac:dyDescent="0.25">
      <c r="A64" s="158" t="s">
        <v>56</v>
      </c>
      <c r="B64" s="158"/>
      <c r="C64" s="158"/>
      <c r="D64" s="68">
        <f>$B$56*0.3</f>
        <v>272.30930999999998</v>
      </c>
    </row>
    <row r="65" spans="1:6" x14ac:dyDescent="0.25">
      <c r="A65" s="158" t="s">
        <v>57</v>
      </c>
      <c r="B65" s="158"/>
      <c r="C65" s="158"/>
      <c r="D65" s="68">
        <f>$B$56*0.1</f>
        <v>90.769770000000008</v>
      </c>
    </row>
    <row r="66" spans="1:6" x14ac:dyDescent="0.25">
      <c r="A66" s="2"/>
      <c r="B66" s="2"/>
      <c r="C66" s="2"/>
      <c r="D66" s="3"/>
    </row>
    <row r="67" spans="1:6" x14ac:dyDescent="0.25">
      <c r="A67" s="159" t="s">
        <v>58</v>
      </c>
      <c r="B67" s="159"/>
      <c r="C67" s="159"/>
      <c r="D67" s="62">
        <f>$G$6*0.1</f>
        <v>33.249000000000002</v>
      </c>
    </row>
    <row r="68" spans="1:6" x14ac:dyDescent="0.25">
      <c r="A68" s="159" t="s">
        <v>59</v>
      </c>
      <c r="B68" s="159"/>
      <c r="C68" s="159"/>
      <c r="D68" s="62">
        <f>$G$6*0.2</f>
        <v>66.498000000000005</v>
      </c>
    </row>
    <row r="69" spans="1:6" x14ac:dyDescent="0.25">
      <c r="A69" s="159" t="s">
        <v>60</v>
      </c>
      <c r="B69" s="159"/>
      <c r="C69" s="159"/>
      <c r="D69" s="62">
        <f>$G$6*0.4</f>
        <v>132.99600000000001</v>
      </c>
    </row>
    <row r="70" spans="1:6" x14ac:dyDescent="0.25">
      <c r="A70" s="2"/>
      <c r="B70" s="2"/>
      <c r="C70" s="2"/>
      <c r="D70" s="3"/>
    </row>
    <row r="71" spans="1:6" x14ac:dyDescent="0.25">
      <c r="D71" s="3"/>
    </row>
    <row r="73" spans="1:6" x14ac:dyDescent="0.25">
      <c r="A73" s="157" t="s">
        <v>54</v>
      </c>
      <c r="B73" s="157"/>
      <c r="C73" s="65">
        <f>D73*$G$6</f>
        <v>398.988</v>
      </c>
      <c r="D73" s="66">
        <v>1.2</v>
      </c>
      <c r="E73" s="66" t="s">
        <v>40</v>
      </c>
    </row>
    <row r="74" spans="1:6" x14ac:dyDescent="0.25">
      <c r="A74" s="157" t="s">
        <v>53</v>
      </c>
      <c r="B74" s="157"/>
      <c r="C74" s="65">
        <f>(D74*$G$6)+D74*G6*20%</f>
        <v>478.78559999999999</v>
      </c>
      <c r="D74" s="66">
        <v>1.2</v>
      </c>
      <c r="E74" s="66" t="s">
        <v>52</v>
      </c>
      <c r="F74" s="61"/>
    </row>
  </sheetData>
  <mergeCells count="27">
    <mergeCell ref="B3:E3"/>
    <mergeCell ref="F42:G42"/>
    <mergeCell ref="C51:D51"/>
    <mergeCell ref="C52:D52"/>
    <mergeCell ref="A1:G1"/>
    <mergeCell ref="B6:E6"/>
    <mergeCell ref="B7:E7"/>
    <mergeCell ref="B8:E8"/>
    <mergeCell ref="B9:E9"/>
    <mergeCell ref="B10:E10"/>
    <mergeCell ref="A2:F2"/>
    <mergeCell ref="B4:E4"/>
    <mergeCell ref="B5:E5"/>
    <mergeCell ref="B42:C42"/>
    <mergeCell ref="B11:E11"/>
    <mergeCell ref="B12:E12"/>
    <mergeCell ref="B13:E13"/>
    <mergeCell ref="B14:E14"/>
    <mergeCell ref="B15:E15"/>
    <mergeCell ref="A74:B74"/>
    <mergeCell ref="A63:C63"/>
    <mergeCell ref="A64:C64"/>
    <mergeCell ref="A65:C65"/>
    <mergeCell ref="A67:C67"/>
    <mergeCell ref="A68:C68"/>
    <mergeCell ref="A69:C69"/>
    <mergeCell ref="A73:B73"/>
  </mergeCells>
  <pageMargins left="0.51181102362204722" right="0.26" top="0.32" bottom="0.57999999999999996" header="0.21" footer="0.5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8"/>
  <sheetViews>
    <sheetView workbookViewId="0">
      <selection activeCell="L14" sqref="L14"/>
    </sheetView>
  </sheetViews>
  <sheetFormatPr defaultRowHeight="15" x14ac:dyDescent="0.25"/>
  <cols>
    <col min="1" max="1" width="10.5703125" bestFit="1" customWidth="1"/>
    <col min="2" max="2" width="12.140625" bestFit="1" customWidth="1"/>
    <col min="3" max="3" width="13.140625" bestFit="1" customWidth="1"/>
    <col min="4" max="6" width="12.140625" bestFit="1" customWidth="1"/>
    <col min="7" max="7" width="12.7109375" bestFit="1" customWidth="1"/>
  </cols>
  <sheetData>
    <row r="1" spans="1:7" ht="18.75" x14ac:dyDescent="0.4">
      <c r="A1" s="167" t="s">
        <v>63</v>
      </c>
      <c r="B1" s="167"/>
      <c r="C1" s="167"/>
      <c r="D1" s="167"/>
      <c r="E1" s="167"/>
      <c r="F1" s="167"/>
      <c r="G1" s="167"/>
    </row>
    <row r="2" spans="1:7" x14ac:dyDescent="0.25">
      <c r="A2" s="168" t="s">
        <v>64</v>
      </c>
      <c r="B2" s="168"/>
      <c r="C2" s="168"/>
      <c r="D2" s="168"/>
      <c r="E2" s="168"/>
      <c r="F2" s="168"/>
      <c r="G2" s="5"/>
    </row>
    <row r="3" spans="1:7" x14ac:dyDescent="0.25">
      <c r="A3" s="9" t="s">
        <v>2</v>
      </c>
      <c r="B3" s="160" t="s">
        <v>4</v>
      </c>
      <c r="C3" s="161"/>
      <c r="D3" s="161"/>
      <c r="E3" s="162"/>
      <c r="F3" s="5"/>
      <c r="G3" s="70" t="s">
        <v>61</v>
      </c>
    </row>
    <row r="4" spans="1:7" ht="15.75" thickBot="1" x14ac:dyDescent="0.3">
      <c r="A4" s="55">
        <v>2</v>
      </c>
      <c r="B4" s="156" t="s">
        <v>5</v>
      </c>
      <c r="C4" s="156"/>
      <c r="D4" s="156"/>
      <c r="E4" s="156"/>
      <c r="F4" s="56"/>
      <c r="G4" s="71">
        <v>7.0000000000000007E-2</v>
      </c>
    </row>
    <row r="5" spans="1:7" x14ac:dyDescent="0.25">
      <c r="A5" s="55">
        <v>3</v>
      </c>
      <c r="B5" s="156" t="s">
        <v>6</v>
      </c>
      <c r="C5" s="156"/>
      <c r="D5" s="156"/>
      <c r="E5" s="156"/>
      <c r="F5" s="57"/>
      <c r="G5" s="58" t="s">
        <v>23</v>
      </c>
    </row>
    <row r="6" spans="1:7" ht="15.75" thickBot="1" x14ac:dyDescent="0.3">
      <c r="A6" s="55">
        <v>4</v>
      </c>
      <c r="B6" s="156" t="s">
        <v>7</v>
      </c>
      <c r="C6" s="156"/>
      <c r="D6" s="156"/>
      <c r="E6" s="156"/>
      <c r="F6" s="59" t="s">
        <v>62</v>
      </c>
      <c r="G6" s="60">
        <v>355.76</v>
      </c>
    </row>
    <row r="7" spans="1:7" x14ac:dyDescent="0.25">
      <c r="A7" s="55">
        <v>5</v>
      </c>
      <c r="B7" s="156" t="s">
        <v>8</v>
      </c>
      <c r="C7" s="156"/>
      <c r="D7" s="156"/>
      <c r="E7" s="156"/>
      <c r="F7" s="56"/>
      <c r="G7" s="69"/>
    </row>
    <row r="8" spans="1:7" x14ac:dyDescent="0.25">
      <c r="A8" s="55">
        <v>6</v>
      </c>
      <c r="B8" s="156" t="s">
        <v>22</v>
      </c>
      <c r="C8" s="156"/>
      <c r="D8" s="156"/>
      <c r="E8" s="156"/>
      <c r="F8" s="56"/>
      <c r="G8" s="56"/>
    </row>
    <row r="9" spans="1:7" x14ac:dyDescent="0.25">
      <c r="A9" s="55">
        <v>7</v>
      </c>
      <c r="B9" s="156" t="s">
        <v>9</v>
      </c>
      <c r="C9" s="156"/>
      <c r="D9" s="156"/>
      <c r="E9" s="156"/>
      <c r="F9" s="56"/>
      <c r="G9" s="56"/>
    </row>
    <row r="10" spans="1:7" x14ac:dyDescent="0.25">
      <c r="A10" s="55">
        <v>8</v>
      </c>
      <c r="B10" s="156" t="s">
        <v>10</v>
      </c>
      <c r="C10" s="156"/>
      <c r="D10" s="156"/>
      <c r="E10" s="156"/>
      <c r="F10" s="56"/>
      <c r="G10" s="56"/>
    </row>
    <row r="11" spans="1:7" x14ac:dyDescent="0.25">
      <c r="A11" s="55">
        <v>9</v>
      </c>
      <c r="B11" s="156" t="s">
        <v>11</v>
      </c>
      <c r="C11" s="156"/>
      <c r="D11" s="156"/>
      <c r="E11" s="156"/>
      <c r="F11" s="56"/>
      <c r="G11" s="56"/>
    </row>
    <row r="12" spans="1:7" x14ac:dyDescent="0.25">
      <c r="A12" s="55">
        <v>10</v>
      </c>
      <c r="B12" s="156" t="s">
        <v>12</v>
      </c>
      <c r="C12" s="156"/>
      <c r="D12" s="156"/>
      <c r="E12" s="156"/>
      <c r="F12" s="56"/>
      <c r="G12" s="56"/>
    </row>
    <row r="13" spans="1:7" x14ac:dyDescent="0.25">
      <c r="A13" s="55">
        <v>11</v>
      </c>
      <c r="B13" s="156" t="s">
        <v>13</v>
      </c>
      <c r="C13" s="156"/>
      <c r="D13" s="156"/>
      <c r="E13" s="156"/>
      <c r="F13" s="56"/>
      <c r="G13" s="56"/>
    </row>
    <row r="14" spans="1:7" x14ac:dyDescent="0.25">
      <c r="A14" s="55">
        <v>12</v>
      </c>
      <c r="B14" s="156" t="s">
        <v>14</v>
      </c>
      <c r="C14" s="156"/>
      <c r="D14" s="156"/>
      <c r="E14" s="156"/>
      <c r="F14" s="56"/>
      <c r="G14" s="56"/>
    </row>
    <row r="15" spans="1:7" x14ac:dyDescent="0.25">
      <c r="A15" s="55">
        <v>13</v>
      </c>
      <c r="B15" s="156" t="s">
        <v>15</v>
      </c>
      <c r="C15" s="156"/>
      <c r="D15" s="156"/>
      <c r="E15" s="156"/>
      <c r="F15" s="56"/>
      <c r="G15" s="56"/>
    </row>
    <row r="16" spans="1:7" x14ac:dyDescent="0.25">
      <c r="A16" s="19"/>
      <c r="B16" s="52" t="s">
        <v>3</v>
      </c>
      <c r="C16" s="17" t="s">
        <v>3</v>
      </c>
      <c r="D16" s="28" t="s">
        <v>3</v>
      </c>
      <c r="E16" s="17" t="s">
        <v>3</v>
      </c>
      <c r="F16" s="67" t="s">
        <v>3</v>
      </c>
      <c r="G16" s="10" t="s">
        <v>3</v>
      </c>
    </row>
    <row r="17" spans="1:7" x14ac:dyDescent="0.25">
      <c r="A17" s="12" t="s">
        <v>2</v>
      </c>
      <c r="B17" s="13" t="s">
        <v>16</v>
      </c>
      <c r="C17" s="14" t="s">
        <v>17</v>
      </c>
      <c r="D17" s="15" t="s">
        <v>18</v>
      </c>
      <c r="E17" s="14" t="s">
        <v>19</v>
      </c>
      <c r="F17" s="15" t="s">
        <v>20</v>
      </c>
      <c r="G17" s="14" t="s">
        <v>21</v>
      </c>
    </row>
    <row r="18" spans="1:7" x14ac:dyDescent="0.25">
      <c r="A18" s="39">
        <v>2</v>
      </c>
      <c r="B18" s="40">
        <v>2.02</v>
      </c>
      <c r="C18" s="40">
        <v>2.12</v>
      </c>
      <c r="D18" s="40">
        <v>2.2200000000000002</v>
      </c>
      <c r="E18" s="40">
        <v>2.3199999999999998</v>
      </c>
      <c r="F18" s="40">
        <v>2.42</v>
      </c>
      <c r="G18" s="40">
        <v>2.63</v>
      </c>
    </row>
    <row r="19" spans="1:7" x14ac:dyDescent="0.25">
      <c r="A19" s="41"/>
      <c r="B19" s="41">
        <f t="shared" ref="B19:G19" si="0">B18*$G$6</f>
        <v>718.63519999999994</v>
      </c>
      <c r="C19" s="41">
        <f t="shared" si="0"/>
        <v>754.21119999999996</v>
      </c>
      <c r="D19" s="41">
        <f t="shared" si="0"/>
        <v>789.7872000000001</v>
      </c>
      <c r="E19" s="41">
        <f t="shared" si="0"/>
        <v>825.36319999999989</v>
      </c>
      <c r="F19" s="41">
        <f t="shared" si="0"/>
        <v>860.93919999999991</v>
      </c>
      <c r="G19" s="41">
        <f t="shared" si="0"/>
        <v>935.64879999999994</v>
      </c>
    </row>
    <row r="20" spans="1:7" x14ac:dyDescent="0.25">
      <c r="A20" s="46">
        <v>3</v>
      </c>
      <c r="B20" s="47">
        <v>2.29</v>
      </c>
      <c r="C20" s="47">
        <v>2.4</v>
      </c>
      <c r="D20" s="48">
        <v>2.52</v>
      </c>
      <c r="E20" s="47">
        <v>2.63</v>
      </c>
      <c r="F20" s="49">
        <v>2.75</v>
      </c>
      <c r="G20" s="47">
        <v>2.98</v>
      </c>
    </row>
    <row r="21" spans="1:7" x14ac:dyDescent="0.25">
      <c r="A21" s="42"/>
      <c r="B21" s="41">
        <f t="shared" ref="B21:G21" si="1">B20*$G$6</f>
        <v>814.69039999999995</v>
      </c>
      <c r="C21" s="41">
        <f t="shared" si="1"/>
        <v>853.82399999999996</v>
      </c>
      <c r="D21" s="41">
        <f t="shared" si="1"/>
        <v>896.51519999999994</v>
      </c>
      <c r="E21" s="41">
        <f t="shared" si="1"/>
        <v>935.64879999999994</v>
      </c>
      <c r="F21" s="41">
        <f t="shared" si="1"/>
        <v>978.33999999999992</v>
      </c>
      <c r="G21" s="41">
        <f t="shared" si="1"/>
        <v>1060.1648</v>
      </c>
    </row>
    <row r="22" spans="1:7" x14ac:dyDescent="0.25">
      <c r="A22" s="39">
        <v>4</v>
      </c>
      <c r="B22" s="50">
        <v>2.9</v>
      </c>
      <c r="C22" s="40">
        <v>3.05</v>
      </c>
      <c r="D22" s="50">
        <v>3.19</v>
      </c>
      <c r="E22" s="40">
        <v>3.34</v>
      </c>
      <c r="F22" s="51">
        <v>3.48</v>
      </c>
      <c r="G22" s="40">
        <v>3.77</v>
      </c>
    </row>
    <row r="23" spans="1:7" x14ac:dyDescent="0.25">
      <c r="A23" s="41"/>
      <c r="B23" s="43">
        <f t="shared" ref="B23:G23" si="2">B22*$G$6</f>
        <v>1031.704</v>
      </c>
      <c r="C23" s="43">
        <f t="shared" si="2"/>
        <v>1085.068</v>
      </c>
      <c r="D23" s="43">
        <f t="shared" si="2"/>
        <v>1134.8743999999999</v>
      </c>
      <c r="E23" s="43">
        <f t="shared" si="2"/>
        <v>1188.2384</v>
      </c>
      <c r="F23" s="43">
        <f t="shared" si="2"/>
        <v>1238.0447999999999</v>
      </c>
      <c r="G23" s="41">
        <f t="shared" si="2"/>
        <v>1341.2151999999999</v>
      </c>
    </row>
    <row r="24" spans="1:7" x14ac:dyDescent="0.25">
      <c r="A24" s="46">
        <v>5</v>
      </c>
      <c r="B24" s="40">
        <v>2.95</v>
      </c>
      <c r="C24" s="40">
        <v>3.1</v>
      </c>
      <c r="D24" s="51">
        <v>3.25</v>
      </c>
      <c r="E24" s="40">
        <v>3.39</v>
      </c>
      <c r="F24" s="51">
        <v>3.54</v>
      </c>
      <c r="G24" s="40">
        <v>3.84</v>
      </c>
    </row>
    <row r="25" spans="1:7" x14ac:dyDescent="0.25">
      <c r="A25" s="42"/>
      <c r="B25" s="41">
        <f t="shared" ref="B25:G25" si="3">B24*$G$6</f>
        <v>1049.492</v>
      </c>
      <c r="C25" s="41">
        <f t="shared" si="3"/>
        <v>1102.856</v>
      </c>
      <c r="D25" s="41">
        <f t="shared" si="3"/>
        <v>1156.22</v>
      </c>
      <c r="E25" s="41">
        <f t="shared" si="3"/>
        <v>1206.0264</v>
      </c>
      <c r="F25" s="41">
        <f t="shared" si="3"/>
        <v>1259.3904</v>
      </c>
      <c r="G25" s="41">
        <f t="shared" si="3"/>
        <v>1366.1183999999998</v>
      </c>
    </row>
    <row r="26" spans="1:7" x14ac:dyDescent="0.25">
      <c r="A26" s="39">
        <v>6</v>
      </c>
      <c r="B26" s="40">
        <v>3.06</v>
      </c>
      <c r="C26" s="40">
        <v>3.21</v>
      </c>
      <c r="D26" s="51">
        <v>3.37</v>
      </c>
      <c r="E26" s="40">
        <v>3.52</v>
      </c>
      <c r="F26" s="51">
        <v>3.67</v>
      </c>
      <c r="G26" s="40">
        <v>3.98</v>
      </c>
    </row>
    <row r="27" spans="1:7" x14ac:dyDescent="0.25">
      <c r="A27" s="41"/>
      <c r="B27" s="41">
        <f t="shared" ref="B27:G27" si="4">B26*$G$6</f>
        <v>1088.6256000000001</v>
      </c>
      <c r="C27" s="41">
        <f t="shared" si="4"/>
        <v>1141.9895999999999</v>
      </c>
      <c r="D27" s="41">
        <f t="shared" si="4"/>
        <v>1198.9112</v>
      </c>
      <c r="E27" s="41">
        <f t="shared" si="4"/>
        <v>1252.2752</v>
      </c>
      <c r="F27" s="41">
        <f t="shared" si="4"/>
        <v>1305.6391999999998</v>
      </c>
      <c r="G27" s="41">
        <f t="shared" si="4"/>
        <v>1415.9248</v>
      </c>
    </row>
    <row r="28" spans="1:7" x14ac:dyDescent="0.25">
      <c r="A28" s="46">
        <v>7</v>
      </c>
      <c r="B28" s="47">
        <v>4.38</v>
      </c>
      <c r="C28" s="47">
        <v>4.5999999999999996</v>
      </c>
      <c r="D28" s="49">
        <v>4.82</v>
      </c>
      <c r="E28" s="47">
        <v>5.04</v>
      </c>
      <c r="F28" s="49">
        <v>5.26</v>
      </c>
      <c r="G28" s="47">
        <v>5.69</v>
      </c>
    </row>
    <row r="29" spans="1:7" x14ac:dyDescent="0.25">
      <c r="A29" s="42"/>
      <c r="B29" s="44">
        <f t="shared" ref="B29:G29" si="5">B28*$G$6</f>
        <v>1558.2287999999999</v>
      </c>
      <c r="C29" s="44">
        <f t="shared" si="5"/>
        <v>1636.4959999999999</v>
      </c>
      <c r="D29" s="44">
        <f t="shared" si="5"/>
        <v>1714.7632000000001</v>
      </c>
      <c r="E29" s="44">
        <f t="shared" si="5"/>
        <v>1793.0303999999999</v>
      </c>
      <c r="F29" s="44">
        <f t="shared" si="5"/>
        <v>1871.2975999999999</v>
      </c>
      <c r="G29" s="44">
        <f t="shared" si="5"/>
        <v>2024.2744</v>
      </c>
    </row>
    <row r="30" spans="1:7" x14ac:dyDescent="0.25">
      <c r="A30" s="39">
        <v>8</v>
      </c>
      <c r="B30" s="40">
        <v>4.4000000000000004</v>
      </c>
      <c r="C30" s="40">
        <v>4.6210000000000004</v>
      </c>
      <c r="D30" s="51">
        <v>4.84</v>
      </c>
      <c r="E30" s="40">
        <v>5.0599999999999996</v>
      </c>
      <c r="F30" s="51">
        <v>5.28</v>
      </c>
      <c r="G30" s="40">
        <v>5.72</v>
      </c>
    </row>
    <row r="31" spans="1:7" x14ac:dyDescent="0.25">
      <c r="A31" s="41"/>
      <c r="B31" s="41">
        <f t="shared" ref="B31:G31" si="6">B30*$G$6</f>
        <v>1565.3440000000001</v>
      </c>
      <c r="C31" s="41">
        <f t="shared" si="6"/>
        <v>1643.9669600000002</v>
      </c>
      <c r="D31" s="41">
        <f t="shared" si="6"/>
        <v>1721.8783999999998</v>
      </c>
      <c r="E31" s="41">
        <f t="shared" si="6"/>
        <v>1800.1455999999998</v>
      </c>
      <c r="F31" s="41">
        <f t="shared" si="6"/>
        <v>1878.4128000000001</v>
      </c>
      <c r="G31" s="41">
        <f t="shared" si="6"/>
        <v>2034.9471999999998</v>
      </c>
    </row>
    <row r="32" spans="1:7" x14ac:dyDescent="0.25">
      <c r="A32" s="46">
        <v>9</v>
      </c>
      <c r="B32" s="47">
        <v>4.5999999999999996</v>
      </c>
      <c r="C32" s="47">
        <v>4.83</v>
      </c>
      <c r="D32" s="49">
        <v>5.0599999999999996</v>
      </c>
      <c r="E32" s="47">
        <v>5.29</v>
      </c>
      <c r="F32" s="49">
        <v>5.52</v>
      </c>
      <c r="G32" s="47">
        <v>5.98</v>
      </c>
    </row>
    <row r="33" spans="1:7" x14ac:dyDescent="0.25">
      <c r="A33" s="42"/>
      <c r="B33" s="44">
        <f t="shared" ref="B33:G33" si="7">B32*$G$6</f>
        <v>1636.4959999999999</v>
      </c>
      <c r="C33" s="44">
        <f t="shared" si="7"/>
        <v>1718.3208</v>
      </c>
      <c r="D33" s="44">
        <f t="shared" si="7"/>
        <v>1800.1455999999998</v>
      </c>
      <c r="E33" s="44">
        <f t="shared" si="7"/>
        <v>1881.9703999999999</v>
      </c>
      <c r="F33" s="44">
        <f t="shared" si="7"/>
        <v>1963.7951999999998</v>
      </c>
      <c r="G33" s="44">
        <f t="shared" si="7"/>
        <v>2127.4448000000002</v>
      </c>
    </row>
    <row r="34" spans="1:7" x14ac:dyDescent="0.25">
      <c r="A34" s="39">
        <v>10</v>
      </c>
      <c r="B34" s="40">
        <v>5.75</v>
      </c>
      <c r="C34" s="40">
        <v>6.04</v>
      </c>
      <c r="D34" s="51">
        <v>6.33</v>
      </c>
      <c r="E34" s="40">
        <v>6.61</v>
      </c>
      <c r="F34" s="51">
        <v>6.9</v>
      </c>
      <c r="G34" s="40">
        <v>7.48</v>
      </c>
    </row>
    <row r="35" spans="1:7" x14ac:dyDescent="0.25">
      <c r="A35" s="41"/>
      <c r="B35" s="41">
        <f t="shared" ref="B35:G35" si="8">B34*$G$6</f>
        <v>2045.62</v>
      </c>
      <c r="C35" s="41">
        <f t="shared" si="8"/>
        <v>2148.7903999999999</v>
      </c>
      <c r="D35" s="41">
        <f t="shared" si="8"/>
        <v>2251.9607999999998</v>
      </c>
      <c r="E35" s="41">
        <f t="shared" si="8"/>
        <v>2351.5736000000002</v>
      </c>
      <c r="F35" s="41">
        <f t="shared" si="8"/>
        <v>2454.7440000000001</v>
      </c>
      <c r="G35" s="41">
        <f t="shared" si="8"/>
        <v>2661.0848000000001</v>
      </c>
    </row>
    <row r="36" spans="1:7" x14ac:dyDescent="0.25">
      <c r="A36" s="46">
        <v>11</v>
      </c>
      <c r="B36" s="47">
        <v>7.1</v>
      </c>
      <c r="C36" s="47">
        <v>7.46</v>
      </c>
      <c r="D36" s="49">
        <v>7.81</v>
      </c>
      <c r="E36" s="47">
        <v>8.17</v>
      </c>
      <c r="F36" s="49">
        <v>8.52</v>
      </c>
      <c r="G36" s="47">
        <v>9.23</v>
      </c>
    </row>
    <row r="37" spans="1:7" x14ac:dyDescent="0.25">
      <c r="A37" s="42"/>
      <c r="B37" s="44">
        <f t="shared" ref="B37:G37" si="9">B36*$G$6</f>
        <v>2525.8959999999997</v>
      </c>
      <c r="C37" s="44">
        <f t="shared" si="9"/>
        <v>2653.9695999999999</v>
      </c>
      <c r="D37" s="44">
        <f t="shared" si="9"/>
        <v>2778.4856</v>
      </c>
      <c r="E37" s="44">
        <f t="shared" si="9"/>
        <v>2906.5591999999997</v>
      </c>
      <c r="F37" s="44">
        <f t="shared" si="9"/>
        <v>3031.0751999999998</v>
      </c>
      <c r="G37" s="44">
        <f t="shared" si="9"/>
        <v>3283.6648</v>
      </c>
    </row>
    <row r="38" spans="1:7" x14ac:dyDescent="0.25">
      <c r="A38" s="39">
        <v>12</v>
      </c>
      <c r="B38" s="40">
        <v>9.16</v>
      </c>
      <c r="C38" s="40">
        <v>9.6199999999999992</v>
      </c>
      <c r="D38" s="51">
        <v>10.08</v>
      </c>
      <c r="E38" s="40">
        <v>10.53</v>
      </c>
      <c r="F38" s="51">
        <v>10.99</v>
      </c>
      <c r="G38" s="40">
        <v>11.91</v>
      </c>
    </row>
    <row r="39" spans="1:7" x14ac:dyDescent="0.25">
      <c r="A39" s="41"/>
      <c r="B39" s="41">
        <f t="shared" ref="B39:G39" si="10">B38*$G$6</f>
        <v>3258.7615999999998</v>
      </c>
      <c r="C39" s="41">
        <f t="shared" si="10"/>
        <v>3422.4111999999996</v>
      </c>
      <c r="D39" s="41">
        <f t="shared" si="10"/>
        <v>3586.0607999999997</v>
      </c>
      <c r="E39" s="41">
        <f t="shared" si="10"/>
        <v>3746.1527999999998</v>
      </c>
      <c r="F39" s="41">
        <f t="shared" si="10"/>
        <v>3909.8024</v>
      </c>
      <c r="G39" s="41">
        <f t="shared" si="10"/>
        <v>4237.1016</v>
      </c>
    </row>
    <row r="40" spans="1:7" x14ac:dyDescent="0.25">
      <c r="A40" s="46">
        <v>13</v>
      </c>
      <c r="B40" s="40">
        <v>19</v>
      </c>
      <c r="C40" s="40">
        <v>19.95</v>
      </c>
      <c r="D40" s="40">
        <v>20.9</v>
      </c>
      <c r="E40" s="40">
        <v>21.85</v>
      </c>
      <c r="F40" s="51">
        <v>22.8</v>
      </c>
      <c r="G40" s="40">
        <v>24.7</v>
      </c>
    </row>
    <row r="41" spans="1:7" x14ac:dyDescent="0.25">
      <c r="A41" s="45"/>
      <c r="B41" s="41">
        <f t="shared" ref="B41:G41" si="11">B40*$G$6</f>
        <v>6759.44</v>
      </c>
      <c r="C41" s="41">
        <f t="shared" si="11"/>
        <v>7097.4119999999994</v>
      </c>
      <c r="D41" s="41">
        <f t="shared" si="11"/>
        <v>7435.3839999999991</v>
      </c>
      <c r="E41" s="41">
        <f t="shared" si="11"/>
        <v>7773.3560000000007</v>
      </c>
      <c r="F41" s="41">
        <f t="shared" si="11"/>
        <v>8111.3280000000004</v>
      </c>
      <c r="G41" s="41">
        <f t="shared" si="11"/>
        <v>8787.271999999999</v>
      </c>
    </row>
    <row r="42" spans="1:7" x14ac:dyDescent="0.25">
      <c r="A42" s="20" t="s">
        <v>2</v>
      </c>
      <c r="B42" s="163" t="s">
        <v>24</v>
      </c>
      <c r="C42" s="164"/>
      <c r="D42" s="21"/>
      <c r="E42" s="20" t="s">
        <v>2</v>
      </c>
      <c r="F42" s="163" t="s">
        <v>24</v>
      </c>
      <c r="G42" s="164"/>
    </row>
    <row r="43" spans="1:7" x14ac:dyDescent="0.25">
      <c r="A43" s="22" t="s">
        <v>25</v>
      </c>
      <c r="B43" s="23">
        <v>3.3</v>
      </c>
      <c r="C43" s="24">
        <f>B43*$G$6</f>
        <v>1174.0079999999998</v>
      </c>
      <c r="D43" s="4"/>
      <c r="E43" s="22" t="s">
        <v>33</v>
      </c>
      <c r="F43" s="23">
        <v>0.56999999999999995</v>
      </c>
      <c r="G43" s="24">
        <f t="shared" ref="G43:G48" si="12">F43*$G$6</f>
        <v>202.78319999999997</v>
      </c>
    </row>
    <row r="44" spans="1:7" x14ac:dyDescent="0.25">
      <c r="A44" s="25" t="s">
        <v>26</v>
      </c>
      <c r="B44" s="26">
        <v>5</v>
      </c>
      <c r="C44" s="27">
        <f>B44*$G$6</f>
        <v>1778.8</v>
      </c>
      <c r="D44" s="4"/>
      <c r="E44" s="25" t="s">
        <v>34</v>
      </c>
      <c r="F44" s="26">
        <v>0.97</v>
      </c>
      <c r="G44" s="27">
        <f t="shared" si="12"/>
        <v>345.0872</v>
      </c>
    </row>
    <row r="45" spans="1:7" x14ac:dyDescent="0.25">
      <c r="A45" s="22" t="s">
        <v>27</v>
      </c>
      <c r="B45" s="23">
        <v>5.35</v>
      </c>
      <c r="C45" s="24">
        <f t="shared" ref="C45:C50" si="13">B45*$G$6</f>
        <v>1903.3159999999998</v>
      </c>
      <c r="D45" s="4"/>
      <c r="E45" s="22" t="s">
        <v>35</v>
      </c>
      <c r="F45" s="23">
        <v>2.14</v>
      </c>
      <c r="G45" s="24">
        <f t="shared" si="12"/>
        <v>761.32640000000004</v>
      </c>
    </row>
    <row r="46" spans="1:7" x14ac:dyDescent="0.25">
      <c r="A46" s="25" t="s">
        <v>28</v>
      </c>
      <c r="B46" s="26">
        <v>7.1</v>
      </c>
      <c r="C46" s="27">
        <f t="shared" si="13"/>
        <v>2525.8959999999997</v>
      </c>
      <c r="D46" s="4"/>
      <c r="E46" s="25" t="s">
        <v>36</v>
      </c>
      <c r="F46" s="26">
        <v>2.86</v>
      </c>
      <c r="G46" s="27">
        <f t="shared" si="12"/>
        <v>1017.4735999999999</v>
      </c>
    </row>
    <row r="47" spans="1:7" x14ac:dyDescent="0.25">
      <c r="A47" s="22" t="s">
        <v>29</v>
      </c>
      <c r="B47" s="23">
        <v>9.58</v>
      </c>
      <c r="C47" s="24">
        <f t="shared" si="13"/>
        <v>3408.1808000000001</v>
      </c>
      <c r="D47" s="4"/>
      <c r="E47" s="22" t="s">
        <v>37</v>
      </c>
      <c r="F47" s="23">
        <v>1.6</v>
      </c>
      <c r="G47" s="24">
        <f t="shared" si="12"/>
        <v>569.21600000000001</v>
      </c>
    </row>
    <row r="48" spans="1:7" x14ac:dyDescent="0.25">
      <c r="A48" s="25" t="s">
        <v>30</v>
      </c>
      <c r="B48" s="26">
        <v>4</v>
      </c>
      <c r="C48" s="27">
        <f t="shared" si="13"/>
        <v>1423.04</v>
      </c>
      <c r="D48" s="4"/>
      <c r="E48" s="25" t="s">
        <v>38</v>
      </c>
      <c r="F48" s="26">
        <v>3.7</v>
      </c>
      <c r="G48" s="27">
        <f t="shared" si="12"/>
        <v>1316.3120000000001</v>
      </c>
    </row>
    <row r="49" spans="1:7" x14ac:dyDescent="0.25">
      <c r="A49" s="22" t="s">
        <v>31</v>
      </c>
      <c r="B49" s="23">
        <v>4.8600000000000003</v>
      </c>
      <c r="C49" s="24">
        <f t="shared" si="13"/>
        <v>1728.9936</v>
      </c>
      <c r="D49" s="4"/>
      <c r="E49" s="28"/>
      <c r="F49" s="18"/>
      <c r="G49" s="29"/>
    </row>
    <row r="50" spans="1:7" x14ac:dyDescent="0.25">
      <c r="A50" s="25" t="s">
        <v>32</v>
      </c>
      <c r="B50" s="26">
        <v>2.67</v>
      </c>
      <c r="C50" s="30">
        <f t="shared" si="13"/>
        <v>949.87919999999997</v>
      </c>
      <c r="D50" s="4"/>
      <c r="E50" s="4"/>
      <c r="F50" s="5"/>
      <c r="G50" s="5"/>
    </row>
    <row r="51" spans="1:7" x14ac:dyDescent="0.25">
      <c r="A51" s="31"/>
      <c r="B51" s="31"/>
      <c r="C51" s="165" t="s">
        <v>39</v>
      </c>
      <c r="D51" s="166"/>
      <c r="E51" s="32">
        <v>0.6</v>
      </c>
      <c r="F51" s="32" t="s">
        <v>40</v>
      </c>
      <c r="G51" s="33">
        <f>E51*$G$6</f>
        <v>213.45599999999999</v>
      </c>
    </row>
    <row r="52" spans="1:7" x14ac:dyDescent="0.25">
      <c r="A52" s="31"/>
      <c r="B52" s="31"/>
      <c r="C52" s="165" t="s">
        <v>41</v>
      </c>
      <c r="D52" s="166"/>
      <c r="E52" s="32">
        <v>1.83</v>
      </c>
      <c r="F52" s="32" t="s">
        <v>40</v>
      </c>
      <c r="G52" s="33">
        <f>E52*$G$6</f>
        <v>651.04079999999999</v>
      </c>
    </row>
    <row r="53" spans="1:7" x14ac:dyDescent="0.25">
      <c r="A53" s="6" t="s">
        <v>42</v>
      </c>
      <c r="B53" s="31"/>
      <c r="C53" s="63" t="s">
        <v>43</v>
      </c>
      <c r="D53" s="64">
        <f>$G$6*0.4</f>
        <v>142.304</v>
      </c>
      <c r="E53" s="31"/>
      <c r="F53" s="31"/>
      <c r="G53" s="31"/>
    </row>
    <row r="54" spans="1:7" x14ac:dyDescent="0.25">
      <c r="A54" s="53" t="s">
        <v>44</v>
      </c>
      <c r="B54" s="53" t="s">
        <v>45</v>
      </c>
      <c r="C54" s="53" t="s">
        <v>46</v>
      </c>
      <c r="D54" s="53" t="s">
        <v>50</v>
      </c>
      <c r="E54" s="53" t="s">
        <v>49</v>
      </c>
      <c r="F54" s="53" t="s">
        <v>48</v>
      </c>
      <c r="G54" s="53" t="s">
        <v>47</v>
      </c>
    </row>
    <row r="55" spans="1:7" x14ac:dyDescent="0.25">
      <c r="A55" s="34">
        <v>1</v>
      </c>
      <c r="B55" s="35">
        <v>2.73</v>
      </c>
      <c r="C55" s="34">
        <v>2.87</v>
      </c>
      <c r="D55" s="35">
        <v>3.01</v>
      </c>
      <c r="E55" s="34">
        <v>3.16</v>
      </c>
      <c r="F55" s="35">
        <v>3.32</v>
      </c>
      <c r="G55" s="34">
        <v>3.65</v>
      </c>
    </row>
    <row r="56" spans="1:7" x14ac:dyDescent="0.25">
      <c r="A56" s="36"/>
      <c r="B56" s="37">
        <f t="shared" ref="B56:G56" si="14">B55*$G$6</f>
        <v>971.22479999999996</v>
      </c>
      <c r="C56" s="38">
        <f t="shared" si="14"/>
        <v>1021.0312</v>
      </c>
      <c r="D56" s="37">
        <f t="shared" si="14"/>
        <v>1070.8375999999998</v>
      </c>
      <c r="E56" s="38">
        <f t="shared" si="14"/>
        <v>1124.2016000000001</v>
      </c>
      <c r="F56" s="37">
        <f t="shared" si="14"/>
        <v>1181.1232</v>
      </c>
      <c r="G56" s="38">
        <f t="shared" si="14"/>
        <v>1298.5239999999999</v>
      </c>
    </row>
    <row r="57" spans="1:7" x14ac:dyDescent="0.25">
      <c r="A57" s="75">
        <v>2</v>
      </c>
      <c r="B57" s="76" t="s">
        <v>65</v>
      </c>
      <c r="C57" s="77" t="s">
        <v>66</v>
      </c>
      <c r="D57" s="77" t="s">
        <v>66</v>
      </c>
      <c r="E57" s="77" t="s">
        <v>66</v>
      </c>
      <c r="F57" s="77" t="s">
        <v>66</v>
      </c>
      <c r="G57" s="77" t="s">
        <v>66</v>
      </c>
    </row>
    <row r="58" spans="1:7" x14ac:dyDescent="0.25">
      <c r="A58" s="72"/>
      <c r="B58" s="73"/>
      <c r="C58" s="74"/>
      <c r="D58" s="73"/>
      <c r="E58" s="74"/>
      <c r="F58" s="73"/>
      <c r="G58" s="74"/>
    </row>
    <row r="59" spans="1:7" x14ac:dyDescent="0.25">
      <c r="A59" s="34">
        <v>3</v>
      </c>
      <c r="B59" s="35">
        <v>2.82</v>
      </c>
      <c r="C59" s="34">
        <v>2.96</v>
      </c>
      <c r="D59" s="35">
        <v>3.1</v>
      </c>
      <c r="E59" s="34">
        <v>3.24</v>
      </c>
      <c r="F59" s="35">
        <v>3.38</v>
      </c>
      <c r="G59" s="34">
        <v>3.67</v>
      </c>
    </row>
    <row r="60" spans="1:7" x14ac:dyDescent="0.25">
      <c r="A60" s="36"/>
      <c r="B60" s="37">
        <f t="shared" ref="B60:G60" si="15">B59*$G$6</f>
        <v>1003.2431999999999</v>
      </c>
      <c r="C60" s="38">
        <f t="shared" si="15"/>
        <v>1053.0496000000001</v>
      </c>
      <c r="D60" s="37">
        <f t="shared" si="15"/>
        <v>1102.856</v>
      </c>
      <c r="E60" s="38">
        <f t="shared" si="15"/>
        <v>1152.6623999999999</v>
      </c>
      <c r="F60" s="37">
        <f t="shared" si="15"/>
        <v>1202.4687999999999</v>
      </c>
      <c r="G60" s="38">
        <f t="shared" si="15"/>
        <v>1305.6391999999998</v>
      </c>
    </row>
    <row r="61" spans="1:7" x14ac:dyDescent="0.25">
      <c r="A61" s="34">
        <v>4</v>
      </c>
      <c r="B61" s="35">
        <v>2.96</v>
      </c>
      <c r="C61" s="34">
        <v>3.1</v>
      </c>
      <c r="D61" s="35">
        <v>3.26</v>
      </c>
      <c r="E61" s="34">
        <v>3.42</v>
      </c>
      <c r="F61" s="35">
        <v>3.59</v>
      </c>
      <c r="G61" s="34">
        <v>3.95</v>
      </c>
    </row>
    <row r="62" spans="1:7" x14ac:dyDescent="0.25">
      <c r="A62" s="36"/>
      <c r="B62" s="37">
        <f t="shared" ref="B62:G62" si="16">B61*$G$6</f>
        <v>1053.0496000000001</v>
      </c>
      <c r="C62" s="38">
        <f t="shared" si="16"/>
        <v>1102.856</v>
      </c>
      <c r="D62" s="37">
        <f t="shared" si="16"/>
        <v>1159.7775999999999</v>
      </c>
      <c r="E62" s="38">
        <f t="shared" si="16"/>
        <v>1216.6992</v>
      </c>
      <c r="F62" s="37">
        <f t="shared" si="16"/>
        <v>1277.1784</v>
      </c>
      <c r="G62" s="38">
        <f t="shared" si="16"/>
        <v>1405.252</v>
      </c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8"/>
      <c r="B64" s="8"/>
      <c r="C64" s="8"/>
      <c r="D64" s="8"/>
      <c r="E64" s="8"/>
      <c r="F64" s="7"/>
      <c r="G64" s="7"/>
    </row>
    <row r="65" spans="1:7" x14ac:dyDescent="0.25">
      <c r="A65" s="158" t="s">
        <v>55</v>
      </c>
      <c r="B65" s="158"/>
      <c r="C65" s="158"/>
      <c r="D65" s="68">
        <f>$B$56*0.5</f>
        <v>485.61239999999998</v>
      </c>
      <c r="F65" s="1"/>
      <c r="G65" s="1"/>
    </row>
    <row r="66" spans="1:7" x14ac:dyDescent="0.25">
      <c r="A66" s="158" t="s">
        <v>56</v>
      </c>
      <c r="B66" s="158"/>
      <c r="C66" s="158"/>
      <c r="D66" s="68">
        <f>$B$56*0.3</f>
        <v>291.36743999999999</v>
      </c>
      <c r="F66" s="1"/>
      <c r="G66" s="1"/>
    </row>
    <row r="67" spans="1:7" x14ac:dyDescent="0.25">
      <c r="A67" s="158" t="s">
        <v>57</v>
      </c>
      <c r="B67" s="158"/>
      <c r="C67" s="158"/>
      <c r="D67" s="68">
        <f>$B$56*0.1</f>
        <v>97.122479999999996</v>
      </c>
      <c r="F67" s="1"/>
      <c r="G67" s="1"/>
    </row>
    <row r="68" spans="1:7" x14ac:dyDescent="0.25">
      <c r="A68" s="2"/>
      <c r="B68" s="2"/>
      <c r="C68" s="2"/>
      <c r="D68" s="3"/>
      <c r="F68" s="1"/>
      <c r="G68" s="1"/>
    </row>
    <row r="69" spans="1:7" x14ac:dyDescent="0.25">
      <c r="A69" s="159" t="s">
        <v>58</v>
      </c>
      <c r="B69" s="159"/>
      <c r="C69" s="159"/>
      <c r="D69" s="62">
        <f>$G$6*0.1</f>
        <v>35.576000000000001</v>
      </c>
      <c r="F69" s="1"/>
      <c r="G69" s="1"/>
    </row>
    <row r="70" spans="1:7" x14ac:dyDescent="0.25">
      <c r="A70" s="159" t="s">
        <v>59</v>
      </c>
      <c r="B70" s="159"/>
      <c r="C70" s="159"/>
      <c r="D70" s="62">
        <f>$G$6*0.2</f>
        <v>71.152000000000001</v>
      </c>
      <c r="F70" s="1"/>
      <c r="G70" s="1"/>
    </row>
    <row r="71" spans="1:7" x14ac:dyDescent="0.25">
      <c r="A71" s="159" t="s">
        <v>60</v>
      </c>
      <c r="B71" s="159"/>
      <c r="C71" s="159"/>
      <c r="D71" s="62">
        <f>$G$6*0.4</f>
        <v>142.304</v>
      </c>
      <c r="F71" s="1"/>
      <c r="G71" s="1"/>
    </row>
    <row r="72" spans="1:7" x14ac:dyDescent="0.25">
      <c r="A72" s="2"/>
      <c r="B72" s="2"/>
      <c r="C72" s="2"/>
      <c r="D72" s="3"/>
      <c r="F72" s="1"/>
      <c r="G72" s="1"/>
    </row>
    <row r="73" spans="1:7" x14ac:dyDescent="0.25">
      <c r="D73" s="3"/>
      <c r="F73" s="1"/>
      <c r="G73" s="1"/>
    </row>
    <row r="74" spans="1:7" x14ac:dyDescent="0.25">
      <c r="F74" s="1"/>
      <c r="G74" s="1"/>
    </row>
    <row r="75" spans="1:7" x14ac:dyDescent="0.25">
      <c r="A75" s="157" t="s">
        <v>54</v>
      </c>
      <c r="B75" s="157"/>
      <c r="C75" s="65">
        <f>D75*$G$6</f>
        <v>426.91199999999998</v>
      </c>
      <c r="D75" s="66">
        <v>1.2</v>
      </c>
      <c r="E75" s="66" t="s">
        <v>40</v>
      </c>
      <c r="F75" s="1"/>
      <c r="G75" s="1"/>
    </row>
    <row r="76" spans="1:7" x14ac:dyDescent="0.25">
      <c r="A76" s="157" t="s">
        <v>53</v>
      </c>
      <c r="B76" s="157"/>
      <c r="C76" s="65">
        <f>(D76*$G$6)+D76*G6*20%</f>
        <v>512.2944</v>
      </c>
      <c r="D76" s="66">
        <v>1.2</v>
      </c>
      <c r="E76" s="66" t="s">
        <v>52</v>
      </c>
      <c r="F76" s="61"/>
      <c r="G76" s="1"/>
    </row>
    <row r="78" spans="1:7" x14ac:dyDescent="0.25">
      <c r="A78" s="79" t="s">
        <v>67</v>
      </c>
      <c r="B78" s="79"/>
      <c r="C78" s="79" t="s">
        <v>68</v>
      </c>
      <c r="D78" s="80">
        <f>G6*1.2</f>
        <v>426.91199999999998</v>
      </c>
    </row>
  </sheetData>
  <mergeCells count="27">
    <mergeCell ref="B6:E6"/>
    <mergeCell ref="A1:G1"/>
    <mergeCell ref="A2:F2"/>
    <mergeCell ref="B3:E3"/>
    <mergeCell ref="B4:E4"/>
    <mergeCell ref="B5:E5"/>
    <mergeCell ref="B12:E12"/>
    <mergeCell ref="B13:E13"/>
    <mergeCell ref="B14:E14"/>
    <mergeCell ref="B15:E15"/>
    <mergeCell ref="B42:C42"/>
    <mergeCell ref="B7:E7"/>
    <mergeCell ref="B8:E8"/>
    <mergeCell ref="B9:E9"/>
    <mergeCell ref="B10:E10"/>
    <mergeCell ref="B11:E11"/>
    <mergeCell ref="F42:G42"/>
    <mergeCell ref="A71:C71"/>
    <mergeCell ref="A75:B75"/>
    <mergeCell ref="A76:B76"/>
    <mergeCell ref="C52:D52"/>
    <mergeCell ref="A65:C65"/>
    <mergeCell ref="A66:C66"/>
    <mergeCell ref="A67:C67"/>
    <mergeCell ref="A69:C69"/>
    <mergeCell ref="A70:C70"/>
    <mergeCell ref="C51:D51"/>
  </mergeCells>
  <pageMargins left="0.511811024" right="0.511811024" top="0.42" bottom="0.37" header="0.31496062000000002" footer="0.31496062000000002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8"/>
  <sheetViews>
    <sheetView workbookViewId="0">
      <selection activeCell="G12" sqref="G12"/>
    </sheetView>
  </sheetViews>
  <sheetFormatPr defaultRowHeight="15" x14ac:dyDescent="0.25"/>
  <cols>
    <col min="1" max="1" width="9.85546875" customWidth="1"/>
    <col min="2" max="2" width="14.7109375" customWidth="1"/>
    <col min="3" max="3" width="15.7109375" customWidth="1"/>
    <col min="4" max="4" width="15.85546875" customWidth="1"/>
    <col min="5" max="5" width="16.7109375" customWidth="1"/>
    <col min="6" max="6" width="12.140625" bestFit="1" customWidth="1"/>
    <col min="7" max="7" width="12.7109375" bestFit="1" customWidth="1"/>
  </cols>
  <sheetData>
    <row r="1" spans="1:7" ht="18.75" x14ac:dyDescent="0.4">
      <c r="A1" s="167" t="s">
        <v>63</v>
      </c>
      <c r="B1" s="167"/>
      <c r="C1" s="167"/>
      <c r="D1" s="167"/>
      <c r="E1" s="167"/>
      <c r="F1" s="167"/>
      <c r="G1" s="167"/>
    </row>
    <row r="2" spans="1:7" x14ac:dyDescent="0.25">
      <c r="A2" s="168" t="s">
        <v>64</v>
      </c>
      <c r="B2" s="168"/>
      <c r="C2" s="168"/>
      <c r="D2" s="168"/>
      <c r="E2" s="168"/>
      <c r="F2" s="168"/>
      <c r="G2" s="5"/>
    </row>
    <row r="3" spans="1:7" x14ac:dyDescent="0.25">
      <c r="A3" s="9" t="s">
        <v>2</v>
      </c>
      <c r="B3" s="160" t="s">
        <v>4</v>
      </c>
      <c r="C3" s="161"/>
      <c r="D3" s="161"/>
      <c r="E3" s="162"/>
      <c r="F3" s="5"/>
      <c r="G3" s="70" t="s">
        <v>61</v>
      </c>
    </row>
    <row r="4" spans="1:7" ht="15.75" thickBot="1" x14ac:dyDescent="0.3">
      <c r="A4" s="55">
        <v>2</v>
      </c>
      <c r="B4" s="156" t="s">
        <v>5</v>
      </c>
      <c r="C4" s="156"/>
      <c r="D4" s="156"/>
      <c r="E4" s="156"/>
      <c r="F4" s="56"/>
      <c r="G4" s="71">
        <v>7.0000000000000007E-2</v>
      </c>
    </row>
    <row r="5" spans="1:7" x14ac:dyDescent="0.25">
      <c r="A5" s="55">
        <v>3</v>
      </c>
      <c r="B5" s="156" t="s">
        <v>70</v>
      </c>
      <c r="C5" s="156"/>
      <c r="D5" s="156"/>
      <c r="E5" s="156"/>
      <c r="F5" s="57"/>
      <c r="G5" s="58" t="s">
        <v>23</v>
      </c>
    </row>
    <row r="6" spans="1:7" ht="15.75" thickBot="1" x14ac:dyDescent="0.3">
      <c r="A6" s="55">
        <v>4</v>
      </c>
      <c r="B6" s="156" t="s">
        <v>69</v>
      </c>
      <c r="C6" s="156"/>
      <c r="D6" s="156"/>
      <c r="E6" s="156"/>
      <c r="F6" s="59" t="s">
        <v>62</v>
      </c>
      <c r="G6" s="60">
        <v>355.76</v>
      </c>
    </row>
    <row r="7" spans="1:7" x14ac:dyDescent="0.25">
      <c r="A7" s="55">
        <v>5</v>
      </c>
      <c r="B7" s="156" t="s">
        <v>71</v>
      </c>
      <c r="C7" s="156"/>
      <c r="D7" s="156"/>
      <c r="E7" s="156"/>
      <c r="F7" s="56"/>
      <c r="G7" s="69"/>
    </row>
    <row r="8" spans="1:7" x14ac:dyDescent="0.25">
      <c r="A8" s="55">
        <v>6</v>
      </c>
      <c r="B8" s="156" t="s">
        <v>74</v>
      </c>
      <c r="C8" s="156"/>
      <c r="D8" s="156"/>
      <c r="E8" s="156"/>
      <c r="F8" s="56"/>
      <c r="G8" s="56"/>
    </row>
    <row r="9" spans="1:7" x14ac:dyDescent="0.25">
      <c r="A9" s="55">
        <v>7</v>
      </c>
      <c r="B9" s="156" t="s">
        <v>9</v>
      </c>
      <c r="C9" s="156"/>
      <c r="D9" s="156"/>
      <c r="E9" s="156"/>
      <c r="F9" s="56"/>
      <c r="G9" s="56"/>
    </row>
    <row r="10" spans="1:7" x14ac:dyDescent="0.25">
      <c r="A10" s="55">
        <v>8</v>
      </c>
      <c r="B10" s="156" t="s">
        <v>10</v>
      </c>
      <c r="C10" s="156"/>
      <c r="D10" s="156"/>
      <c r="E10" s="156"/>
      <c r="F10" s="56"/>
      <c r="G10" s="56"/>
    </row>
    <row r="11" spans="1:7" x14ac:dyDescent="0.25">
      <c r="A11" s="55">
        <v>9</v>
      </c>
      <c r="B11" s="156" t="s">
        <v>73</v>
      </c>
      <c r="C11" s="156"/>
      <c r="D11" s="156"/>
      <c r="E11" s="156"/>
      <c r="F11" s="56"/>
      <c r="G11" s="56"/>
    </row>
    <row r="12" spans="1:7" x14ac:dyDescent="0.25">
      <c r="A12" s="55">
        <v>10</v>
      </c>
      <c r="B12" s="156" t="s">
        <v>12</v>
      </c>
      <c r="C12" s="156"/>
      <c r="D12" s="156"/>
      <c r="E12" s="156"/>
      <c r="F12" s="56"/>
      <c r="G12" s="56"/>
    </row>
    <row r="13" spans="1:7" x14ac:dyDescent="0.25">
      <c r="A13" s="55">
        <v>11</v>
      </c>
      <c r="B13" s="156" t="s">
        <v>13</v>
      </c>
      <c r="C13" s="156"/>
      <c r="D13" s="156"/>
      <c r="E13" s="156"/>
      <c r="F13" s="56"/>
      <c r="G13" s="56"/>
    </row>
    <row r="14" spans="1:7" x14ac:dyDescent="0.25">
      <c r="A14" s="55">
        <v>12</v>
      </c>
      <c r="B14" s="156" t="s">
        <v>14</v>
      </c>
      <c r="C14" s="156"/>
      <c r="D14" s="156"/>
      <c r="E14" s="156"/>
      <c r="F14" s="56"/>
      <c r="G14" s="56"/>
    </row>
    <row r="15" spans="1:7" x14ac:dyDescent="0.25">
      <c r="A15" s="55">
        <v>13</v>
      </c>
      <c r="B15" s="156" t="s">
        <v>15</v>
      </c>
      <c r="C15" s="156"/>
      <c r="D15" s="156"/>
      <c r="E15" s="156"/>
      <c r="F15" s="56"/>
      <c r="G15" s="56"/>
    </row>
    <row r="16" spans="1:7" x14ac:dyDescent="0.25">
      <c r="A16" s="19"/>
      <c r="B16" s="52" t="s">
        <v>3</v>
      </c>
      <c r="C16" s="17" t="s">
        <v>3</v>
      </c>
      <c r="D16" s="28" t="s">
        <v>3</v>
      </c>
      <c r="E16" s="17" t="s">
        <v>3</v>
      </c>
      <c r="F16" s="78" t="s">
        <v>3</v>
      </c>
      <c r="G16" s="10" t="s">
        <v>3</v>
      </c>
    </row>
    <row r="17" spans="1:7" x14ac:dyDescent="0.25">
      <c r="A17" s="12" t="s">
        <v>2</v>
      </c>
      <c r="B17" s="13" t="s">
        <v>16</v>
      </c>
      <c r="C17" s="14" t="s">
        <v>17</v>
      </c>
      <c r="D17" s="15" t="s">
        <v>18</v>
      </c>
      <c r="E17" s="14" t="s">
        <v>19</v>
      </c>
      <c r="F17" s="15" t="s">
        <v>20</v>
      </c>
      <c r="G17" s="14" t="s">
        <v>21</v>
      </c>
    </row>
    <row r="18" spans="1:7" x14ac:dyDescent="0.25">
      <c r="A18" s="39">
        <v>2</v>
      </c>
      <c r="B18" s="40">
        <v>2.02</v>
      </c>
      <c r="C18" s="40">
        <v>2.12</v>
      </c>
      <c r="D18" s="40">
        <v>2.2200000000000002</v>
      </c>
      <c r="E18" s="40">
        <v>2.3199999999999998</v>
      </c>
      <c r="F18" s="40">
        <v>2.42</v>
      </c>
      <c r="G18" s="40">
        <v>2.63</v>
      </c>
    </row>
    <row r="19" spans="1:7" x14ac:dyDescent="0.25">
      <c r="A19" s="41"/>
      <c r="B19" s="41">
        <f t="shared" ref="B19:G19" si="0">B18*$G$6</f>
        <v>718.63519999999994</v>
      </c>
      <c r="C19" s="41">
        <f t="shared" si="0"/>
        <v>754.21119999999996</v>
      </c>
      <c r="D19" s="41">
        <f t="shared" si="0"/>
        <v>789.7872000000001</v>
      </c>
      <c r="E19" s="41">
        <f t="shared" si="0"/>
        <v>825.36319999999989</v>
      </c>
      <c r="F19" s="41">
        <f t="shared" si="0"/>
        <v>860.93919999999991</v>
      </c>
      <c r="G19" s="41">
        <f t="shared" si="0"/>
        <v>935.64879999999994</v>
      </c>
    </row>
    <row r="20" spans="1:7" x14ac:dyDescent="0.25">
      <c r="A20" s="46">
        <v>3</v>
      </c>
      <c r="B20" s="47">
        <v>2.29</v>
      </c>
      <c r="C20" s="47">
        <v>2.4</v>
      </c>
      <c r="D20" s="48">
        <v>2.52</v>
      </c>
      <c r="E20" s="47">
        <v>2.63</v>
      </c>
      <c r="F20" s="49">
        <v>2.75</v>
      </c>
      <c r="G20" s="47">
        <v>2.98</v>
      </c>
    </row>
    <row r="21" spans="1:7" x14ac:dyDescent="0.25">
      <c r="A21" s="42"/>
      <c r="B21" s="41">
        <f t="shared" ref="B21:G21" si="1">B20*$G$6</f>
        <v>814.69039999999995</v>
      </c>
      <c r="C21" s="41">
        <f t="shared" si="1"/>
        <v>853.82399999999996</v>
      </c>
      <c r="D21" s="41">
        <f t="shared" si="1"/>
        <v>896.51519999999994</v>
      </c>
      <c r="E21" s="41">
        <f t="shared" si="1"/>
        <v>935.64879999999994</v>
      </c>
      <c r="F21" s="41">
        <f t="shared" si="1"/>
        <v>978.33999999999992</v>
      </c>
      <c r="G21" s="41">
        <f t="shared" si="1"/>
        <v>1060.1648</v>
      </c>
    </row>
    <row r="22" spans="1:7" x14ac:dyDescent="0.25">
      <c r="A22" s="39">
        <v>4</v>
      </c>
      <c r="B22" s="50">
        <v>2.9</v>
      </c>
      <c r="C22" s="40">
        <v>3.05</v>
      </c>
      <c r="D22" s="50">
        <v>3.19</v>
      </c>
      <c r="E22" s="40">
        <v>3.34</v>
      </c>
      <c r="F22" s="51">
        <v>3.48</v>
      </c>
      <c r="G22" s="40">
        <v>3.77</v>
      </c>
    </row>
    <row r="23" spans="1:7" x14ac:dyDescent="0.25">
      <c r="A23" s="41"/>
      <c r="B23" s="43">
        <f t="shared" ref="B23:G23" si="2">B22*$G$6</f>
        <v>1031.704</v>
      </c>
      <c r="C23" s="43">
        <f t="shared" si="2"/>
        <v>1085.068</v>
      </c>
      <c r="D23" s="43">
        <f t="shared" si="2"/>
        <v>1134.8743999999999</v>
      </c>
      <c r="E23" s="43">
        <f t="shared" si="2"/>
        <v>1188.2384</v>
      </c>
      <c r="F23" s="43">
        <f t="shared" si="2"/>
        <v>1238.0447999999999</v>
      </c>
      <c r="G23" s="41">
        <f t="shared" si="2"/>
        <v>1341.2151999999999</v>
      </c>
    </row>
    <row r="24" spans="1:7" x14ac:dyDescent="0.25">
      <c r="A24" s="46">
        <v>5</v>
      </c>
      <c r="B24" s="40">
        <v>2.95</v>
      </c>
      <c r="C24" s="40">
        <v>3.1</v>
      </c>
      <c r="D24" s="51">
        <v>3.25</v>
      </c>
      <c r="E24" s="40">
        <v>3.39</v>
      </c>
      <c r="F24" s="51">
        <v>3.54</v>
      </c>
      <c r="G24" s="40">
        <v>3.84</v>
      </c>
    </row>
    <row r="25" spans="1:7" x14ac:dyDescent="0.25">
      <c r="A25" s="42"/>
      <c r="B25" s="41">
        <f t="shared" ref="B25:G25" si="3">B24*$G$6</f>
        <v>1049.492</v>
      </c>
      <c r="C25" s="41">
        <f t="shared" si="3"/>
        <v>1102.856</v>
      </c>
      <c r="D25" s="41">
        <f t="shared" si="3"/>
        <v>1156.22</v>
      </c>
      <c r="E25" s="41">
        <f t="shared" si="3"/>
        <v>1206.0264</v>
      </c>
      <c r="F25" s="41">
        <f t="shared" si="3"/>
        <v>1259.3904</v>
      </c>
      <c r="G25" s="41">
        <f t="shared" si="3"/>
        <v>1366.1183999999998</v>
      </c>
    </row>
    <row r="26" spans="1:7" x14ac:dyDescent="0.25">
      <c r="A26" s="39">
        <v>6</v>
      </c>
      <c r="B26" s="40">
        <v>3.06</v>
      </c>
      <c r="C26" s="40">
        <v>3.21</v>
      </c>
      <c r="D26" s="51">
        <v>3.37</v>
      </c>
      <c r="E26" s="40">
        <v>3.52</v>
      </c>
      <c r="F26" s="51">
        <v>3.67</v>
      </c>
      <c r="G26" s="40">
        <v>3.98</v>
      </c>
    </row>
    <row r="27" spans="1:7" x14ac:dyDescent="0.25">
      <c r="A27" s="41"/>
      <c r="B27" s="41">
        <f t="shared" ref="B27:G27" si="4">B26*$G$6</f>
        <v>1088.6256000000001</v>
      </c>
      <c r="C27" s="41">
        <f t="shared" si="4"/>
        <v>1141.9895999999999</v>
      </c>
      <c r="D27" s="41">
        <f t="shared" si="4"/>
        <v>1198.9112</v>
      </c>
      <c r="E27" s="41">
        <f t="shared" si="4"/>
        <v>1252.2752</v>
      </c>
      <c r="F27" s="41">
        <f t="shared" si="4"/>
        <v>1305.6391999999998</v>
      </c>
      <c r="G27" s="41">
        <f t="shared" si="4"/>
        <v>1415.9248</v>
      </c>
    </row>
    <row r="28" spans="1:7" x14ac:dyDescent="0.25">
      <c r="A28" s="46">
        <v>7</v>
      </c>
      <c r="B28" s="47">
        <v>4.38</v>
      </c>
      <c r="C28" s="47">
        <v>4.5999999999999996</v>
      </c>
      <c r="D28" s="49">
        <v>4.82</v>
      </c>
      <c r="E28" s="47">
        <v>5.04</v>
      </c>
      <c r="F28" s="49">
        <v>5.26</v>
      </c>
      <c r="G28" s="47">
        <v>5.69</v>
      </c>
    </row>
    <row r="29" spans="1:7" x14ac:dyDescent="0.25">
      <c r="A29" s="42"/>
      <c r="B29" s="44">
        <f t="shared" ref="B29:G29" si="5">B28*$G$6</f>
        <v>1558.2287999999999</v>
      </c>
      <c r="C29" s="44">
        <f t="shared" si="5"/>
        <v>1636.4959999999999</v>
      </c>
      <c r="D29" s="44">
        <f t="shared" si="5"/>
        <v>1714.7632000000001</v>
      </c>
      <c r="E29" s="44">
        <f t="shared" si="5"/>
        <v>1793.0303999999999</v>
      </c>
      <c r="F29" s="44">
        <f t="shared" si="5"/>
        <v>1871.2975999999999</v>
      </c>
      <c r="G29" s="44">
        <f t="shared" si="5"/>
        <v>2024.2744</v>
      </c>
    </row>
    <row r="30" spans="1:7" x14ac:dyDescent="0.25">
      <c r="A30" s="39">
        <v>8</v>
      </c>
      <c r="B30" s="40">
        <v>4.4000000000000004</v>
      </c>
      <c r="C30" s="40">
        <v>4.6210000000000004</v>
      </c>
      <c r="D30" s="51">
        <v>4.84</v>
      </c>
      <c r="E30" s="40">
        <v>5.0599999999999996</v>
      </c>
      <c r="F30" s="51">
        <v>5.28</v>
      </c>
      <c r="G30" s="40">
        <v>5.72</v>
      </c>
    </row>
    <row r="31" spans="1:7" x14ac:dyDescent="0.25">
      <c r="A31" s="41"/>
      <c r="B31" s="41">
        <f t="shared" ref="B31:G31" si="6">B30*$G$6</f>
        <v>1565.3440000000001</v>
      </c>
      <c r="C31" s="41">
        <f t="shared" si="6"/>
        <v>1643.9669600000002</v>
      </c>
      <c r="D31" s="41">
        <f t="shared" si="6"/>
        <v>1721.8783999999998</v>
      </c>
      <c r="E31" s="41">
        <f t="shared" si="6"/>
        <v>1800.1455999999998</v>
      </c>
      <c r="F31" s="41">
        <f t="shared" si="6"/>
        <v>1878.4128000000001</v>
      </c>
      <c r="G31" s="41">
        <f t="shared" si="6"/>
        <v>2034.9471999999998</v>
      </c>
    </row>
    <row r="32" spans="1:7" x14ac:dyDescent="0.25">
      <c r="A32" s="46">
        <v>9</v>
      </c>
      <c r="B32" s="47">
        <v>4.5999999999999996</v>
      </c>
      <c r="C32" s="47">
        <v>4.83</v>
      </c>
      <c r="D32" s="49">
        <v>5.0599999999999996</v>
      </c>
      <c r="E32" s="47">
        <v>5.29</v>
      </c>
      <c r="F32" s="49">
        <v>5.52</v>
      </c>
      <c r="G32" s="47">
        <v>5.98</v>
      </c>
    </row>
    <row r="33" spans="1:7" x14ac:dyDescent="0.25">
      <c r="A33" s="42"/>
      <c r="B33" s="44">
        <f t="shared" ref="B33:G33" si="7">B32*$G$6</f>
        <v>1636.4959999999999</v>
      </c>
      <c r="C33" s="44">
        <f t="shared" si="7"/>
        <v>1718.3208</v>
      </c>
      <c r="D33" s="44">
        <f t="shared" si="7"/>
        <v>1800.1455999999998</v>
      </c>
      <c r="E33" s="44">
        <f t="shared" si="7"/>
        <v>1881.9703999999999</v>
      </c>
      <c r="F33" s="44">
        <f t="shared" si="7"/>
        <v>1963.7951999999998</v>
      </c>
      <c r="G33" s="44">
        <f t="shared" si="7"/>
        <v>2127.4448000000002</v>
      </c>
    </row>
    <row r="34" spans="1:7" x14ac:dyDescent="0.25">
      <c r="A34" s="39">
        <v>10</v>
      </c>
      <c r="B34" s="40">
        <v>5.75</v>
      </c>
      <c r="C34" s="40">
        <v>6.04</v>
      </c>
      <c r="D34" s="51">
        <v>6.33</v>
      </c>
      <c r="E34" s="40">
        <v>6.61</v>
      </c>
      <c r="F34" s="51">
        <v>6.9</v>
      </c>
      <c r="G34" s="40">
        <v>7.48</v>
      </c>
    </row>
    <row r="35" spans="1:7" x14ac:dyDescent="0.25">
      <c r="A35" s="41"/>
      <c r="B35" s="41">
        <f t="shared" ref="B35:G35" si="8">B34*$G$6</f>
        <v>2045.62</v>
      </c>
      <c r="C35" s="41">
        <f t="shared" si="8"/>
        <v>2148.7903999999999</v>
      </c>
      <c r="D35" s="41">
        <f t="shared" si="8"/>
        <v>2251.9607999999998</v>
      </c>
      <c r="E35" s="41">
        <f t="shared" si="8"/>
        <v>2351.5736000000002</v>
      </c>
      <c r="F35" s="41">
        <f t="shared" si="8"/>
        <v>2454.7440000000001</v>
      </c>
      <c r="G35" s="41">
        <f t="shared" si="8"/>
        <v>2661.0848000000001</v>
      </c>
    </row>
    <row r="36" spans="1:7" x14ac:dyDescent="0.25">
      <c r="A36" s="46">
        <v>11</v>
      </c>
      <c r="B36" s="47">
        <v>7.1</v>
      </c>
      <c r="C36" s="47">
        <v>7.46</v>
      </c>
      <c r="D36" s="49">
        <v>7.81</v>
      </c>
      <c r="E36" s="47">
        <v>8.17</v>
      </c>
      <c r="F36" s="49">
        <v>8.52</v>
      </c>
      <c r="G36" s="47">
        <v>9.23</v>
      </c>
    </row>
    <row r="37" spans="1:7" x14ac:dyDescent="0.25">
      <c r="A37" s="42"/>
      <c r="B37" s="44">
        <f t="shared" ref="B37:G37" si="9">B36*$G$6</f>
        <v>2525.8959999999997</v>
      </c>
      <c r="C37" s="44">
        <f t="shared" si="9"/>
        <v>2653.9695999999999</v>
      </c>
      <c r="D37" s="44">
        <f t="shared" si="9"/>
        <v>2778.4856</v>
      </c>
      <c r="E37" s="44">
        <f t="shared" si="9"/>
        <v>2906.5591999999997</v>
      </c>
      <c r="F37" s="44">
        <f t="shared" si="9"/>
        <v>3031.0751999999998</v>
      </c>
      <c r="G37" s="44">
        <f t="shared" si="9"/>
        <v>3283.6648</v>
      </c>
    </row>
    <row r="38" spans="1:7" x14ac:dyDescent="0.25">
      <c r="A38" s="39">
        <v>12</v>
      </c>
      <c r="B38" s="40">
        <v>9.16</v>
      </c>
      <c r="C38" s="40">
        <v>9.6199999999999992</v>
      </c>
      <c r="D38" s="51">
        <v>10.08</v>
      </c>
      <c r="E38" s="40">
        <v>10.53</v>
      </c>
      <c r="F38" s="51">
        <v>10.99</v>
      </c>
      <c r="G38" s="40">
        <v>11.91</v>
      </c>
    </row>
    <row r="39" spans="1:7" x14ac:dyDescent="0.25">
      <c r="A39" s="41"/>
      <c r="B39" s="41">
        <f t="shared" ref="B39:G39" si="10">B38*$G$6</f>
        <v>3258.7615999999998</v>
      </c>
      <c r="C39" s="41">
        <f t="shared" si="10"/>
        <v>3422.4111999999996</v>
      </c>
      <c r="D39" s="41">
        <f t="shared" si="10"/>
        <v>3586.0607999999997</v>
      </c>
      <c r="E39" s="41">
        <f t="shared" si="10"/>
        <v>3746.1527999999998</v>
      </c>
      <c r="F39" s="41">
        <f t="shared" si="10"/>
        <v>3909.8024</v>
      </c>
      <c r="G39" s="41">
        <f t="shared" si="10"/>
        <v>4237.1016</v>
      </c>
    </row>
    <row r="40" spans="1:7" x14ac:dyDescent="0.25">
      <c r="A40" s="46">
        <v>13</v>
      </c>
      <c r="B40" s="40">
        <v>19</v>
      </c>
      <c r="C40" s="40">
        <v>19.95</v>
      </c>
      <c r="D40" s="40">
        <v>20.9</v>
      </c>
      <c r="E40" s="40">
        <v>21.85</v>
      </c>
      <c r="F40" s="51">
        <v>22.8</v>
      </c>
      <c r="G40" s="40">
        <v>24.7</v>
      </c>
    </row>
    <row r="41" spans="1:7" x14ac:dyDescent="0.25">
      <c r="A41" s="45"/>
      <c r="B41" s="41">
        <f t="shared" ref="B41:G41" si="11">B40*$G$6</f>
        <v>6759.44</v>
      </c>
      <c r="C41" s="41">
        <f t="shared" si="11"/>
        <v>7097.4119999999994</v>
      </c>
      <c r="D41" s="41">
        <f t="shared" si="11"/>
        <v>7435.3839999999991</v>
      </c>
      <c r="E41" s="41">
        <f t="shared" si="11"/>
        <v>7773.3560000000007</v>
      </c>
      <c r="F41" s="41">
        <f t="shared" si="11"/>
        <v>8111.3280000000004</v>
      </c>
      <c r="G41" s="41">
        <f t="shared" si="11"/>
        <v>8787.271999999999</v>
      </c>
    </row>
    <row r="42" spans="1:7" x14ac:dyDescent="0.25">
      <c r="A42" s="20" t="s">
        <v>2</v>
      </c>
      <c r="B42" s="163" t="s">
        <v>24</v>
      </c>
      <c r="C42" s="164"/>
      <c r="D42" s="21"/>
      <c r="E42" s="20" t="s">
        <v>2</v>
      </c>
      <c r="F42" s="163" t="s">
        <v>24</v>
      </c>
      <c r="G42" s="164"/>
    </row>
    <row r="43" spans="1:7" x14ac:dyDescent="0.25">
      <c r="A43" s="22" t="s">
        <v>25</v>
      </c>
      <c r="B43" s="23">
        <v>3.3</v>
      </c>
      <c r="C43" s="24">
        <f>B43*$G$6</f>
        <v>1174.0079999999998</v>
      </c>
      <c r="D43" s="4"/>
      <c r="E43" s="22" t="s">
        <v>33</v>
      </c>
      <c r="F43" s="23">
        <v>0.56999999999999995</v>
      </c>
      <c r="G43" s="24">
        <f t="shared" ref="G43:G48" si="12">F43*$G$6</f>
        <v>202.78319999999997</v>
      </c>
    </row>
    <row r="44" spans="1:7" x14ac:dyDescent="0.25">
      <c r="A44" s="25" t="s">
        <v>26</v>
      </c>
      <c r="B44" s="26">
        <v>5</v>
      </c>
      <c r="C44" s="27">
        <f>B44*$G$6</f>
        <v>1778.8</v>
      </c>
      <c r="D44" s="4"/>
      <c r="E44" s="25" t="s">
        <v>34</v>
      </c>
      <c r="F44" s="26">
        <v>0.97</v>
      </c>
      <c r="G44" s="27">
        <f t="shared" si="12"/>
        <v>345.0872</v>
      </c>
    </row>
    <row r="45" spans="1:7" x14ac:dyDescent="0.25">
      <c r="A45" s="22" t="s">
        <v>27</v>
      </c>
      <c r="B45" s="23">
        <v>5.35</v>
      </c>
      <c r="C45" s="24">
        <f t="shared" ref="C45:C50" si="13">B45*$G$6</f>
        <v>1903.3159999999998</v>
      </c>
      <c r="D45" s="4"/>
      <c r="E45" s="22" t="s">
        <v>35</v>
      </c>
      <c r="F45" s="23">
        <v>2.14</v>
      </c>
      <c r="G45" s="24">
        <f t="shared" si="12"/>
        <v>761.32640000000004</v>
      </c>
    </row>
    <row r="46" spans="1:7" x14ac:dyDescent="0.25">
      <c r="A46" s="25" t="s">
        <v>28</v>
      </c>
      <c r="B46" s="26">
        <v>7.1</v>
      </c>
      <c r="C46" s="27">
        <f t="shared" si="13"/>
        <v>2525.8959999999997</v>
      </c>
      <c r="D46" s="4"/>
      <c r="E46" s="25" t="s">
        <v>36</v>
      </c>
      <c r="F46" s="26">
        <v>2.86</v>
      </c>
      <c r="G46" s="27">
        <f t="shared" si="12"/>
        <v>1017.4735999999999</v>
      </c>
    </row>
    <row r="47" spans="1:7" x14ac:dyDescent="0.25">
      <c r="A47" s="22" t="s">
        <v>29</v>
      </c>
      <c r="B47" s="23">
        <v>9.58</v>
      </c>
      <c r="C47" s="24">
        <f t="shared" si="13"/>
        <v>3408.1808000000001</v>
      </c>
      <c r="D47" s="4"/>
      <c r="E47" s="22" t="s">
        <v>37</v>
      </c>
      <c r="F47" s="23">
        <v>1.6</v>
      </c>
      <c r="G47" s="24">
        <f t="shared" si="12"/>
        <v>569.21600000000001</v>
      </c>
    </row>
    <row r="48" spans="1:7" x14ac:dyDescent="0.25">
      <c r="A48" s="25" t="s">
        <v>30</v>
      </c>
      <c r="B48" s="26">
        <v>4</v>
      </c>
      <c r="C48" s="27">
        <f t="shared" si="13"/>
        <v>1423.04</v>
      </c>
      <c r="D48" s="4"/>
      <c r="E48" s="25" t="s">
        <v>38</v>
      </c>
      <c r="F48" s="26">
        <v>3.7</v>
      </c>
      <c r="G48" s="27">
        <f t="shared" si="12"/>
        <v>1316.3120000000001</v>
      </c>
    </row>
    <row r="49" spans="1:7" x14ac:dyDescent="0.25">
      <c r="A49" s="22" t="s">
        <v>31</v>
      </c>
      <c r="B49" s="23">
        <v>4.8600000000000003</v>
      </c>
      <c r="C49" s="24">
        <f t="shared" si="13"/>
        <v>1728.9936</v>
      </c>
      <c r="D49" s="4"/>
      <c r="E49" s="28"/>
      <c r="F49" s="18"/>
      <c r="G49" s="29"/>
    </row>
    <row r="50" spans="1:7" x14ac:dyDescent="0.25">
      <c r="A50" s="25" t="s">
        <v>32</v>
      </c>
      <c r="B50" s="26">
        <v>2.67</v>
      </c>
      <c r="C50" s="30">
        <f t="shared" si="13"/>
        <v>949.87919999999997</v>
      </c>
      <c r="D50" s="4"/>
      <c r="E50" s="4"/>
      <c r="F50" s="5"/>
      <c r="G50" s="5"/>
    </row>
    <row r="51" spans="1:7" x14ac:dyDescent="0.25">
      <c r="A51" s="31"/>
      <c r="B51" s="31"/>
      <c r="C51" s="165" t="s">
        <v>39</v>
      </c>
      <c r="D51" s="166"/>
      <c r="E51" s="32">
        <v>0.6</v>
      </c>
      <c r="F51" s="32" t="s">
        <v>40</v>
      </c>
      <c r="G51" s="33">
        <f>E51*$G$6</f>
        <v>213.45599999999999</v>
      </c>
    </row>
    <row r="52" spans="1:7" x14ac:dyDescent="0.25">
      <c r="A52" s="31"/>
      <c r="B52" s="31"/>
      <c r="C52" s="165" t="s">
        <v>41</v>
      </c>
      <c r="D52" s="166"/>
      <c r="E52" s="32">
        <v>1.83</v>
      </c>
      <c r="F52" s="32" t="s">
        <v>40</v>
      </c>
      <c r="G52" s="33">
        <f>E52*$G$6</f>
        <v>651.04079999999999</v>
      </c>
    </row>
    <row r="53" spans="1:7" x14ac:dyDescent="0.25">
      <c r="A53" s="6" t="s">
        <v>42</v>
      </c>
      <c r="B53" s="31"/>
      <c r="C53" s="63" t="s">
        <v>43</v>
      </c>
      <c r="D53" s="64">
        <f>$G$6*0.4</f>
        <v>142.304</v>
      </c>
      <c r="E53" s="31"/>
      <c r="F53" s="31"/>
      <c r="G53" s="31"/>
    </row>
    <row r="54" spans="1:7" x14ac:dyDescent="0.25">
      <c r="A54" s="53" t="s">
        <v>44</v>
      </c>
      <c r="B54" s="53" t="s">
        <v>45</v>
      </c>
      <c r="C54" s="53" t="s">
        <v>46</v>
      </c>
      <c r="D54" s="53" t="s">
        <v>50</v>
      </c>
      <c r="E54" s="53" t="s">
        <v>49</v>
      </c>
      <c r="F54" s="53" t="s">
        <v>48</v>
      </c>
      <c r="G54" s="53" t="s">
        <v>47</v>
      </c>
    </row>
    <row r="55" spans="1:7" x14ac:dyDescent="0.25">
      <c r="A55" s="34">
        <v>1</v>
      </c>
      <c r="B55" s="35">
        <v>2.73</v>
      </c>
      <c r="C55" s="34">
        <v>2.87</v>
      </c>
      <c r="D55" s="35">
        <v>3.01</v>
      </c>
      <c r="E55" s="34">
        <v>3.16</v>
      </c>
      <c r="F55" s="35">
        <v>3.32</v>
      </c>
      <c r="G55" s="34">
        <v>3.65</v>
      </c>
    </row>
    <row r="56" spans="1:7" x14ac:dyDescent="0.25">
      <c r="A56" s="36"/>
      <c r="B56" s="37">
        <f t="shared" ref="B56:G56" si="14">B55*$G$6</f>
        <v>971.22479999999996</v>
      </c>
      <c r="C56" s="38">
        <f t="shared" si="14"/>
        <v>1021.0312</v>
      </c>
      <c r="D56" s="37">
        <f t="shared" si="14"/>
        <v>1070.8375999999998</v>
      </c>
      <c r="E56" s="38">
        <f t="shared" si="14"/>
        <v>1124.2016000000001</v>
      </c>
      <c r="F56" s="37">
        <f t="shared" si="14"/>
        <v>1181.1232</v>
      </c>
      <c r="G56" s="38">
        <f t="shared" si="14"/>
        <v>1298.5239999999999</v>
      </c>
    </row>
    <row r="57" spans="1:7" x14ac:dyDescent="0.25">
      <c r="A57" s="75">
        <v>2</v>
      </c>
      <c r="B57" s="76" t="s">
        <v>65</v>
      </c>
      <c r="C57" s="77" t="s">
        <v>66</v>
      </c>
      <c r="D57" s="77" t="s">
        <v>66</v>
      </c>
      <c r="E57" s="77" t="s">
        <v>66</v>
      </c>
      <c r="F57" s="77" t="s">
        <v>66</v>
      </c>
      <c r="G57" s="77" t="s">
        <v>66</v>
      </c>
    </row>
    <row r="58" spans="1:7" x14ac:dyDescent="0.25">
      <c r="A58" s="72"/>
      <c r="B58" s="73"/>
      <c r="C58" s="74"/>
      <c r="D58" s="73"/>
      <c r="E58" s="74"/>
      <c r="F58" s="73"/>
      <c r="G58" s="74"/>
    </row>
    <row r="59" spans="1:7" x14ac:dyDescent="0.25">
      <c r="A59" s="34">
        <v>3</v>
      </c>
      <c r="B59" s="35">
        <v>2.82</v>
      </c>
      <c r="C59" s="34">
        <v>2.96</v>
      </c>
      <c r="D59" s="35">
        <v>3.1</v>
      </c>
      <c r="E59" s="34">
        <v>3.24</v>
      </c>
      <c r="F59" s="35">
        <v>3.38</v>
      </c>
      <c r="G59" s="34">
        <v>3.67</v>
      </c>
    </row>
    <row r="60" spans="1:7" x14ac:dyDescent="0.25">
      <c r="A60" s="36"/>
      <c r="B60" s="37">
        <f t="shared" ref="B60:G60" si="15">B59*$G$6</f>
        <v>1003.2431999999999</v>
      </c>
      <c r="C60" s="38">
        <f t="shared" si="15"/>
        <v>1053.0496000000001</v>
      </c>
      <c r="D60" s="37">
        <f t="shared" si="15"/>
        <v>1102.856</v>
      </c>
      <c r="E60" s="38">
        <f t="shared" si="15"/>
        <v>1152.6623999999999</v>
      </c>
      <c r="F60" s="37">
        <f t="shared" si="15"/>
        <v>1202.4687999999999</v>
      </c>
      <c r="G60" s="38">
        <f t="shared" si="15"/>
        <v>1305.6391999999998</v>
      </c>
    </row>
    <row r="61" spans="1:7" x14ac:dyDescent="0.25">
      <c r="A61" s="34">
        <v>4</v>
      </c>
      <c r="B61" s="35">
        <v>2.96</v>
      </c>
      <c r="C61" s="34">
        <v>3.1</v>
      </c>
      <c r="D61" s="35">
        <v>3.26</v>
      </c>
      <c r="E61" s="34">
        <v>3.42</v>
      </c>
      <c r="F61" s="35">
        <v>3.59</v>
      </c>
      <c r="G61" s="34">
        <v>3.95</v>
      </c>
    </row>
    <row r="62" spans="1:7" x14ac:dyDescent="0.25">
      <c r="A62" s="36"/>
      <c r="B62" s="37">
        <f t="shared" ref="B62:G62" si="16">B61*$G$6</f>
        <v>1053.0496000000001</v>
      </c>
      <c r="C62" s="38">
        <f t="shared" si="16"/>
        <v>1102.856</v>
      </c>
      <c r="D62" s="37">
        <f t="shared" si="16"/>
        <v>1159.7775999999999</v>
      </c>
      <c r="E62" s="38">
        <f t="shared" si="16"/>
        <v>1216.6992</v>
      </c>
      <c r="F62" s="37">
        <f t="shared" si="16"/>
        <v>1277.1784</v>
      </c>
      <c r="G62" s="38">
        <f t="shared" si="16"/>
        <v>1405.252</v>
      </c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8"/>
      <c r="B64" s="8"/>
      <c r="C64" s="8"/>
      <c r="D64" s="8"/>
      <c r="E64" s="8"/>
      <c r="F64" s="7"/>
      <c r="G64" s="7"/>
    </row>
    <row r="65" spans="1:7" x14ac:dyDescent="0.25">
      <c r="A65" s="158" t="s">
        <v>55</v>
      </c>
      <c r="B65" s="158"/>
      <c r="C65" s="158"/>
      <c r="D65" s="68">
        <f>$B$56*0.5</f>
        <v>485.61239999999998</v>
      </c>
      <c r="F65" s="1"/>
      <c r="G65" s="1"/>
    </row>
    <row r="66" spans="1:7" x14ac:dyDescent="0.25">
      <c r="A66" s="158" t="s">
        <v>56</v>
      </c>
      <c r="B66" s="158"/>
      <c r="C66" s="158"/>
      <c r="D66" s="68">
        <f>$B$56*0.3</f>
        <v>291.36743999999999</v>
      </c>
      <c r="F66" s="1"/>
      <c r="G66" s="1"/>
    </row>
    <row r="67" spans="1:7" x14ac:dyDescent="0.25">
      <c r="A67" s="158" t="s">
        <v>57</v>
      </c>
      <c r="B67" s="158"/>
      <c r="C67" s="158"/>
      <c r="D67" s="68">
        <f>$B$56*0.1</f>
        <v>97.122479999999996</v>
      </c>
      <c r="F67" s="1"/>
      <c r="G67" s="1"/>
    </row>
    <row r="68" spans="1:7" x14ac:dyDescent="0.25">
      <c r="A68" s="2"/>
      <c r="B68" s="2"/>
      <c r="C68" s="2"/>
      <c r="D68" s="3"/>
      <c r="F68" s="1"/>
      <c r="G68" s="1"/>
    </row>
    <row r="69" spans="1:7" x14ac:dyDescent="0.25">
      <c r="A69" s="159" t="s">
        <v>58</v>
      </c>
      <c r="B69" s="159"/>
      <c r="C69" s="159"/>
      <c r="D69" s="62">
        <f>$G$6*0.1</f>
        <v>35.576000000000001</v>
      </c>
      <c r="F69" s="1"/>
      <c r="G69" s="1"/>
    </row>
    <row r="70" spans="1:7" x14ac:dyDescent="0.25">
      <c r="A70" s="159" t="s">
        <v>59</v>
      </c>
      <c r="B70" s="159"/>
      <c r="C70" s="159"/>
      <c r="D70" s="62">
        <f>$G$6*0.2</f>
        <v>71.152000000000001</v>
      </c>
      <c r="F70" s="1"/>
      <c r="G70" s="1"/>
    </row>
    <row r="71" spans="1:7" x14ac:dyDescent="0.25">
      <c r="A71" s="159" t="s">
        <v>60</v>
      </c>
      <c r="B71" s="159"/>
      <c r="C71" s="159"/>
      <c r="D71" s="62">
        <f>$G$6*0.4</f>
        <v>142.304</v>
      </c>
      <c r="F71" s="1"/>
      <c r="G71" s="1"/>
    </row>
    <row r="72" spans="1:7" x14ac:dyDescent="0.25">
      <c r="A72" s="2"/>
      <c r="B72" s="2"/>
      <c r="C72" s="2"/>
      <c r="D72" s="3"/>
      <c r="F72" s="1"/>
      <c r="G72" s="1"/>
    </row>
    <row r="73" spans="1:7" x14ac:dyDescent="0.25">
      <c r="D73" s="3"/>
      <c r="F73" s="1"/>
      <c r="G73" s="1"/>
    </row>
    <row r="74" spans="1:7" x14ac:dyDescent="0.25">
      <c r="F74" s="1"/>
      <c r="G74" s="1"/>
    </row>
    <row r="75" spans="1:7" x14ac:dyDescent="0.25">
      <c r="A75" s="157" t="s">
        <v>54</v>
      </c>
      <c r="B75" s="157"/>
      <c r="C75" s="65">
        <f>D75*$G$6</f>
        <v>426.91199999999998</v>
      </c>
      <c r="D75" s="66">
        <v>1.2</v>
      </c>
      <c r="E75" s="66" t="s">
        <v>40</v>
      </c>
      <c r="F75" s="1"/>
      <c r="G75" s="1"/>
    </row>
    <row r="76" spans="1:7" x14ac:dyDescent="0.25">
      <c r="A76" s="157" t="s">
        <v>53</v>
      </c>
      <c r="B76" s="157"/>
      <c r="C76" s="65">
        <f>(D76*$G$6)+D76*G6*20%</f>
        <v>512.2944</v>
      </c>
      <c r="D76" s="66">
        <v>1.2</v>
      </c>
      <c r="E76" s="66" t="s">
        <v>52</v>
      </c>
      <c r="F76" s="61"/>
      <c r="G76" s="1"/>
    </row>
    <row r="78" spans="1:7" x14ac:dyDescent="0.25">
      <c r="A78" s="79" t="s">
        <v>67</v>
      </c>
      <c r="B78" s="79"/>
      <c r="C78" s="79" t="s">
        <v>68</v>
      </c>
      <c r="D78" s="80">
        <f>G6*1.2</f>
        <v>426.91199999999998</v>
      </c>
    </row>
  </sheetData>
  <mergeCells count="27">
    <mergeCell ref="B6:E6"/>
    <mergeCell ref="A1:G1"/>
    <mergeCell ref="A2:F2"/>
    <mergeCell ref="B3:E3"/>
    <mergeCell ref="B4:E4"/>
    <mergeCell ref="B5:E5"/>
    <mergeCell ref="B12:E12"/>
    <mergeCell ref="B13:E13"/>
    <mergeCell ref="B14:E14"/>
    <mergeCell ref="B15:E15"/>
    <mergeCell ref="B42:C42"/>
    <mergeCell ref="B7:E7"/>
    <mergeCell ref="B8:E8"/>
    <mergeCell ref="B9:E9"/>
    <mergeCell ref="B10:E10"/>
    <mergeCell ref="B11:E11"/>
    <mergeCell ref="F42:G42"/>
    <mergeCell ref="A71:C71"/>
    <mergeCell ref="A75:B75"/>
    <mergeCell ref="A76:B76"/>
    <mergeCell ref="C52:D52"/>
    <mergeCell ref="A65:C65"/>
    <mergeCell ref="A66:C66"/>
    <mergeCell ref="A67:C67"/>
    <mergeCell ref="A69:C69"/>
    <mergeCell ref="A70:C70"/>
    <mergeCell ref="C51:D51"/>
  </mergeCells>
  <pageMargins left="0.27" right="0.3" top="0.78740157499999996" bottom="0.78740157499999996" header="0.31496062000000002" footer="0.31496062000000002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6"/>
  <sheetViews>
    <sheetView tabSelected="1" topLeftCell="A97" workbookViewId="0">
      <selection activeCell="B18" sqref="B18:F18"/>
    </sheetView>
  </sheetViews>
  <sheetFormatPr defaultRowHeight="15" x14ac:dyDescent="0.25"/>
  <cols>
    <col min="1" max="1" width="11" bestFit="1" customWidth="1"/>
    <col min="2" max="2" width="13.7109375" customWidth="1"/>
    <col min="3" max="5" width="12.7109375" customWidth="1"/>
    <col min="6" max="6" width="12.140625" customWidth="1"/>
    <col min="7" max="7" width="13.28515625" bestFit="1" customWidth="1"/>
  </cols>
  <sheetData>
    <row r="1" spans="1:7" ht="18.75" x14ac:dyDescent="0.4">
      <c r="A1" s="167" t="s">
        <v>115</v>
      </c>
      <c r="B1" s="167"/>
      <c r="C1" s="167"/>
      <c r="D1" s="167"/>
      <c r="E1" s="167"/>
      <c r="F1" s="167"/>
      <c r="G1" s="167"/>
    </row>
    <row r="2" spans="1:7" x14ac:dyDescent="0.25">
      <c r="A2" s="168" t="s">
        <v>116</v>
      </c>
      <c r="B2" s="168"/>
      <c r="C2" s="168"/>
      <c r="D2" s="168"/>
      <c r="E2" s="168"/>
      <c r="F2" s="168"/>
      <c r="G2" s="5"/>
    </row>
    <row r="3" spans="1:7" s="111" customFormat="1" x14ac:dyDescent="0.25">
      <c r="A3" s="110" t="s">
        <v>2</v>
      </c>
      <c r="B3" s="181" t="s">
        <v>4</v>
      </c>
      <c r="C3" s="182"/>
      <c r="D3" s="182"/>
      <c r="E3" s="182"/>
      <c r="F3" s="183"/>
      <c r="G3" s="70" t="s">
        <v>61</v>
      </c>
    </row>
    <row r="4" spans="1:7" ht="15.75" thickBot="1" x14ac:dyDescent="0.3">
      <c r="A4" s="55">
        <v>2</v>
      </c>
      <c r="B4" s="172" t="s">
        <v>96</v>
      </c>
      <c r="C4" s="173"/>
      <c r="D4" s="173"/>
      <c r="E4" s="173"/>
      <c r="F4" s="174"/>
      <c r="G4" s="116">
        <v>7.0000000000000007E-2</v>
      </c>
    </row>
    <row r="5" spans="1:7" x14ac:dyDescent="0.25">
      <c r="A5" s="55">
        <v>3</v>
      </c>
      <c r="B5" s="178" t="s">
        <v>83</v>
      </c>
      <c r="C5" s="179"/>
      <c r="D5" s="179"/>
      <c r="E5" s="179"/>
      <c r="F5" s="180"/>
      <c r="G5" s="107" t="s">
        <v>23</v>
      </c>
    </row>
    <row r="6" spans="1:7" ht="15.75" thickBot="1" x14ac:dyDescent="0.3">
      <c r="A6" s="55">
        <v>4</v>
      </c>
      <c r="B6" s="108" t="s">
        <v>87</v>
      </c>
      <c r="C6" s="108"/>
      <c r="D6" s="108"/>
      <c r="E6" s="108"/>
      <c r="F6" s="95"/>
      <c r="G6" s="60">
        <v>855.8</v>
      </c>
    </row>
    <row r="7" spans="1:7" x14ac:dyDescent="0.25">
      <c r="A7" s="55">
        <v>5</v>
      </c>
      <c r="B7" s="172" t="s">
        <v>85</v>
      </c>
      <c r="C7" s="173"/>
      <c r="D7" s="173"/>
      <c r="E7" s="173"/>
      <c r="F7" s="174"/>
      <c r="G7" s="69"/>
    </row>
    <row r="8" spans="1:7" x14ac:dyDescent="0.25">
      <c r="A8" s="55">
        <v>6</v>
      </c>
      <c r="B8" s="175" t="s">
        <v>88</v>
      </c>
      <c r="C8" s="176"/>
      <c r="D8" s="176"/>
      <c r="E8" s="176"/>
      <c r="F8" s="177"/>
      <c r="G8" s="56"/>
    </row>
    <row r="9" spans="1:7" x14ac:dyDescent="0.25">
      <c r="A9" s="55">
        <v>7</v>
      </c>
      <c r="B9" s="175" t="s">
        <v>9</v>
      </c>
      <c r="C9" s="176"/>
      <c r="D9" s="176"/>
      <c r="E9" s="176"/>
      <c r="F9" s="177"/>
      <c r="G9" s="56"/>
    </row>
    <row r="10" spans="1:7" x14ac:dyDescent="0.25">
      <c r="A10" s="55">
        <v>8</v>
      </c>
      <c r="B10" s="175" t="s">
        <v>90</v>
      </c>
      <c r="C10" s="176"/>
      <c r="D10" s="176"/>
      <c r="E10" s="176"/>
      <c r="F10" s="177"/>
      <c r="G10" s="56"/>
    </row>
    <row r="11" spans="1:7" x14ac:dyDescent="0.25">
      <c r="A11" s="55">
        <v>9</v>
      </c>
      <c r="B11" s="175" t="s">
        <v>95</v>
      </c>
      <c r="C11" s="176"/>
      <c r="D11" s="176"/>
      <c r="E11" s="176"/>
      <c r="F11" s="177"/>
      <c r="G11" s="56"/>
    </row>
    <row r="12" spans="1:7" x14ac:dyDescent="0.25">
      <c r="A12" s="55">
        <v>10</v>
      </c>
      <c r="B12" s="175" t="s">
        <v>12</v>
      </c>
      <c r="C12" s="176"/>
      <c r="D12" s="176"/>
      <c r="E12" s="176"/>
      <c r="F12" s="177"/>
      <c r="G12" s="56"/>
    </row>
    <row r="13" spans="1:7" x14ac:dyDescent="0.25">
      <c r="A13" s="55">
        <v>11</v>
      </c>
      <c r="B13" s="175" t="s">
        <v>89</v>
      </c>
      <c r="C13" s="176"/>
      <c r="D13" s="176"/>
      <c r="E13" s="176"/>
      <c r="F13" s="177"/>
      <c r="G13" s="56"/>
    </row>
    <row r="14" spans="1:7" x14ac:dyDescent="0.25">
      <c r="A14" s="55">
        <v>12</v>
      </c>
      <c r="B14" s="175" t="s">
        <v>78</v>
      </c>
      <c r="C14" s="176"/>
      <c r="D14" s="176"/>
      <c r="E14" s="176"/>
      <c r="F14" s="177"/>
      <c r="G14" s="56"/>
    </row>
    <row r="15" spans="1:7" x14ac:dyDescent="0.25">
      <c r="A15" s="55">
        <v>13</v>
      </c>
      <c r="B15" s="175" t="s">
        <v>15</v>
      </c>
      <c r="C15" s="176"/>
      <c r="D15" s="176"/>
      <c r="E15" s="176"/>
      <c r="F15" s="177"/>
      <c r="G15" s="56"/>
    </row>
    <row r="16" spans="1:7" x14ac:dyDescent="0.25">
      <c r="A16" s="55">
        <v>15</v>
      </c>
      <c r="B16" s="127" t="s">
        <v>93</v>
      </c>
      <c r="C16" s="128"/>
      <c r="D16" s="128"/>
      <c r="E16" s="128"/>
      <c r="F16" s="129"/>
      <c r="G16" s="56"/>
    </row>
    <row r="17" spans="1:7" x14ac:dyDescent="0.25">
      <c r="A17" s="55">
        <v>16</v>
      </c>
      <c r="B17" s="132" t="s">
        <v>94</v>
      </c>
      <c r="C17" s="133"/>
      <c r="D17" s="133"/>
      <c r="E17" s="133"/>
      <c r="F17" s="134"/>
      <c r="G17" s="56"/>
    </row>
    <row r="18" spans="1:7" x14ac:dyDescent="0.25">
      <c r="A18" s="55">
        <v>17</v>
      </c>
      <c r="B18" s="169" t="s">
        <v>120</v>
      </c>
      <c r="C18" s="170"/>
      <c r="D18" s="170"/>
      <c r="E18" s="170"/>
      <c r="F18" s="171"/>
      <c r="G18" s="56"/>
    </row>
    <row r="19" spans="1:7" x14ac:dyDescent="0.25">
      <c r="A19" s="55">
        <v>18</v>
      </c>
      <c r="B19" s="169" t="s">
        <v>111</v>
      </c>
      <c r="C19" s="170"/>
      <c r="D19" s="170"/>
      <c r="E19" s="170"/>
      <c r="F19" s="171"/>
      <c r="G19" s="56"/>
    </row>
    <row r="20" spans="1:7" x14ac:dyDescent="0.25">
      <c r="A20" s="123"/>
      <c r="B20" s="155"/>
      <c r="C20" s="155"/>
      <c r="D20" s="155"/>
      <c r="E20" s="155"/>
      <c r="F20" s="155"/>
      <c r="G20" s="56"/>
    </row>
    <row r="21" spans="1:7" x14ac:dyDescent="0.25">
      <c r="A21" s="123"/>
      <c r="B21" s="155"/>
      <c r="C21" s="155"/>
      <c r="D21" s="155"/>
      <c r="E21" s="155"/>
      <c r="F21" s="155"/>
      <c r="G21" s="56"/>
    </row>
    <row r="22" spans="1:7" x14ac:dyDescent="0.25">
      <c r="A22" s="124" t="s">
        <v>2</v>
      </c>
      <c r="B22" s="10" t="s">
        <v>92</v>
      </c>
      <c r="C22" s="10" t="s">
        <v>46</v>
      </c>
      <c r="D22" s="10" t="s">
        <v>50</v>
      </c>
      <c r="E22" s="10" t="s">
        <v>49</v>
      </c>
      <c r="F22" s="81" t="s">
        <v>48</v>
      </c>
      <c r="G22" s="10" t="s">
        <v>47</v>
      </c>
    </row>
    <row r="23" spans="1:7" x14ac:dyDescent="0.25">
      <c r="A23" s="39">
        <v>2</v>
      </c>
      <c r="B23" s="40">
        <v>2.02</v>
      </c>
      <c r="C23" s="40">
        <v>2.12</v>
      </c>
      <c r="D23" s="40">
        <v>2.2200000000000002</v>
      </c>
      <c r="E23" s="40">
        <v>2.3199999999999998</v>
      </c>
      <c r="F23" s="40">
        <v>2.42</v>
      </c>
      <c r="G23" s="40">
        <v>2.63</v>
      </c>
    </row>
    <row r="24" spans="1:7" x14ac:dyDescent="0.25">
      <c r="A24" s="41"/>
      <c r="B24" s="41">
        <f t="shared" ref="B24:G24" si="0">B23*$G$6</f>
        <v>1728.7159999999999</v>
      </c>
      <c r="C24" s="41">
        <f t="shared" si="0"/>
        <v>1814.296</v>
      </c>
      <c r="D24" s="41">
        <f t="shared" si="0"/>
        <v>1899.876</v>
      </c>
      <c r="E24" s="41">
        <f t="shared" si="0"/>
        <v>1985.4559999999997</v>
      </c>
      <c r="F24" s="41">
        <f t="shared" si="0"/>
        <v>2071.0359999999996</v>
      </c>
      <c r="G24" s="41">
        <f t="shared" si="0"/>
        <v>2250.7539999999999</v>
      </c>
    </row>
    <row r="25" spans="1:7" x14ac:dyDescent="0.25">
      <c r="A25" s="46">
        <v>3</v>
      </c>
      <c r="B25" s="47">
        <v>2.29</v>
      </c>
      <c r="C25" s="47">
        <v>2.4</v>
      </c>
      <c r="D25" s="48">
        <v>2.52</v>
      </c>
      <c r="E25" s="47">
        <v>2.63</v>
      </c>
      <c r="F25" s="49">
        <v>2.75</v>
      </c>
      <c r="G25" s="47">
        <v>2.98</v>
      </c>
    </row>
    <row r="26" spans="1:7" x14ac:dyDescent="0.25">
      <c r="A26" s="42"/>
      <c r="B26" s="41">
        <f t="shared" ref="B26:G26" si="1">B25*$G$6</f>
        <v>1959.7819999999999</v>
      </c>
      <c r="C26" s="41">
        <f t="shared" si="1"/>
        <v>2053.9199999999996</v>
      </c>
      <c r="D26" s="41">
        <f t="shared" si="1"/>
        <v>2156.616</v>
      </c>
      <c r="E26" s="41">
        <f t="shared" si="1"/>
        <v>2250.7539999999999</v>
      </c>
      <c r="F26" s="41">
        <f t="shared" si="1"/>
        <v>2353.4499999999998</v>
      </c>
      <c r="G26" s="41">
        <f t="shared" si="1"/>
        <v>2550.2839999999997</v>
      </c>
    </row>
    <row r="27" spans="1:7" x14ac:dyDescent="0.25">
      <c r="A27" s="39">
        <v>4</v>
      </c>
      <c r="B27" s="50">
        <v>2.9</v>
      </c>
      <c r="C27" s="40">
        <v>3.05</v>
      </c>
      <c r="D27" s="50">
        <v>3.19</v>
      </c>
      <c r="E27" s="40">
        <v>3.34</v>
      </c>
      <c r="F27" s="51">
        <v>3.48</v>
      </c>
      <c r="G27" s="40">
        <v>3.77</v>
      </c>
    </row>
    <row r="28" spans="1:7" x14ac:dyDescent="0.25">
      <c r="A28" s="41"/>
      <c r="B28" s="43">
        <f t="shared" ref="B28:G28" si="2">B27*$G$6</f>
        <v>2481.8199999999997</v>
      </c>
      <c r="C28" s="43">
        <f t="shared" si="2"/>
        <v>2610.1899999999996</v>
      </c>
      <c r="D28" s="43">
        <f t="shared" si="2"/>
        <v>2730.002</v>
      </c>
      <c r="E28" s="43">
        <f t="shared" si="2"/>
        <v>2858.3719999999998</v>
      </c>
      <c r="F28" s="43">
        <f t="shared" si="2"/>
        <v>2978.1839999999997</v>
      </c>
      <c r="G28" s="41">
        <f t="shared" si="2"/>
        <v>3226.366</v>
      </c>
    </row>
    <row r="29" spans="1:7" x14ac:dyDescent="0.25">
      <c r="A29" s="46">
        <v>5</v>
      </c>
      <c r="B29" s="40">
        <v>2.95</v>
      </c>
      <c r="C29" s="40">
        <v>3.1</v>
      </c>
      <c r="D29" s="51">
        <v>3.25</v>
      </c>
      <c r="E29" s="40">
        <v>3.39</v>
      </c>
      <c r="F29" s="51">
        <v>3.54</v>
      </c>
      <c r="G29" s="40">
        <v>3.84</v>
      </c>
    </row>
    <row r="30" spans="1:7" x14ac:dyDescent="0.25">
      <c r="A30" s="42"/>
      <c r="B30" s="41">
        <f t="shared" ref="B30:G30" si="3">B29*$G$6</f>
        <v>2524.61</v>
      </c>
      <c r="C30" s="41">
        <f t="shared" si="3"/>
        <v>2652.98</v>
      </c>
      <c r="D30" s="41">
        <f t="shared" si="3"/>
        <v>2781.35</v>
      </c>
      <c r="E30" s="41">
        <f t="shared" si="3"/>
        <v>2901.1619999999998</v>
      </c>
      <c r="F30" s="41">
        <f t="shared" si="3"/>
        <v>3029.5319999999997</v>
      </c>
      <c r="G30" s="41">
        <f t="shared" si="3"/>
        <v>3286.2719999999995</v>
      </c>
    </row>
    <row r="31" spans="1:7" x14ac:dyDescent="0.25">
      <c r="A31" s="39">
        <v>6</v>
      </c>
      <c r="B31" s="40">
        <v>3.06</v>
      </c>
      <c r="C31" s="40">
        <v>3.21</v>
      </c>
      <c r="D31" s="51">
        <v>3.37</v>
      </c>
      <c r="E31" s="40">
        <v>3.52</v>
      </c>
      <c r="F31" s="51">
        <v>3.67</v>
      </c>
      <c r="G31" s="40">
        <v>3.98</v>
      </c>
    </row>
    <row r="32" spans="1:7" x14ac:dyDescent="0.25">
      <c r="A32" s="41"/>
      <c r="B32" s="41">
        <f t="shared" ref="B32:F32" si="4">B31*$G$6</f>
        <v>2618.748</v>
      </c>
      <c r="C32" s="41">
        <f t="shared" si="4"/>
        <v>2747.1179999999999</v>
      </c>
      <c r="D32" s="41">
        <f t="shared" si="4"/>
        <v>2884.0459999999998</v>
      </c>
      <c r="E32" s="41">
        <f t="shared" si="4"/>
        <v>3012.4159999999997</v>
      </c>
      <c r="F32" s="41">
        <f t="shared" si="4"/>
        <v>3140.7859999999996</v>
      </c>
      <c r="G32" s="41">
        <f>G31*$G$6</f>
        <v>3406.0839999999998</v>
      </c>
    </row>
    <row r="33" spans="1:8" x14ac:dyDescent="0.25">
      <c r="A33" s="46">
        <v>7</v>
      </c>
      <c r="B33" s="47">
        <v>4.38</v>
      </c>
      <c r="C33" s="47">
        <v>4.5999999999999996</v>
      </c>
      <c r="D33" s="49">
        <v>4.82</v>
      </c>
      <c r="E33" s="47">
        <v>5.04</v>
      </c>
      <c r="F33" s="49">
        <v>5.26</v>
      </c>
      <c r="G33" s="47">
        <v>5.69</v>
      </c>
    </row>
    <row r="34" spans="1:8" x14ac:dyDescent="0.25">
      <c r="A34" s="42"/>
      <c r="B34" s="44">
        <f t="shared" ref="B34:F34" si="5">B33*$G$6</f>
        <v>3748.4039999999995</v>
      </c>
      <c r="C34" s="44">
        <f t="shared" si="5"/>
        <v>3936.6799999999994</v>
      </c>
      <c r="D34" s="44">
        <f t="shared" si="5"/>
        <v>4124.9560000000001</v>
      </c>
      <c r="E34" s="44">
        <f t="shared" si="5"/>
        <v>4313.232</v>
      </c>
      <c r="F34" s="44">
        <f t="shared" si="5"/>
        <v>4501.5079999999998</v>
      </c>
      <c r="G34" s="44">
        <f>G33*$G$6</f>
        <v>4869.5020000000004</v>
      </c>
    </row>
    <row r="35" spans="1:8" x14ac:dyDescent="0.25">
      <c r="A35" s="39">
        <v>8</v>
      </c>
      <c r="B35" s="40">
        <v>4.4000000000000004</v>
      </c>
      <c r="C35" s="40">
        <v>4.62</v>
      </c>
      <c r="D35" s="51">
        <v>4.84</v>
      </c>
      <c r="E35" s="40">
        <v>5.0599999999999996</v>
      </c>
      <c r="F35" s="51">
        <v>5.28</v>
      </c>
      <c r="G35" s="40">
        <v>5.72</v>
      </c>
    </row>
    <row r="36" spans="1:8" x14ac:dyDescent="0.25">
      <c r="A36" s="41"/>
      <c r="B36" s="41">
        <f t="shared" ref="B36:G36" si="6">B35*$G$6</f>
        <v>3765.52</v>
      </c>
      <c r="C36" s="41">
        <f t="shared" si="6"/>
        <v>3953.7959999999998</v>
      </c>
      <c r="D36" s="41">
        <f t="shared" si="6"/>
        <v>4142.0719999999992</v>
      </c>
      <c r="E36" s="41">
        <f t="shared" si="6"/>
        <v>4330.347999999999</v>
      </c>
      <c r="F36" s="41">
        <f t="shared" si="6"/>
        <v>4518.6239999999998</v>
      </c>
      <c r="G36" s="41">
        <f t="shared" si="6"/>
        <v>4895.1759999999995</v>
      </c>
    </row>
    <row r="37" spans="1:8" x14ac:dyDescent="0.25">
      <c r="A37" s="46">
        <v>9</v>
      </c>
      <c r="B37" s="47">
        <v>4.5999999999999996</v>
      </c>
      <c r="C37" s="47">
        <v>4.83</v>
      </c>
      <c r="D37" s="49">
        <v>5.0599999999999996</v>
      </c>
      <c r="E37" s="47">
        <v>5.29</v>
      </c>
      <c r="F37" s="49">
        <v>5.52</v>
      </c>
      <c r="G37" s="47">
        <v>5.98</v>
      </c>
    </row>
    <row r="38" spans="1:8" x14ac:dyDescent="0.25">
      <c r="A38" s="42"/>
      <c r="B38" s="44">
        <f t="shared" ref="B38:G38" si="7">B37*$G$6</f>
        <v>3936.6799999999994</v>
      </c>
      <c r="C38" s="44">
        <f t="shared" si="7"/>
        <v>4133.5140000000001</v>
      </c>
      <c r="D38" s="44">
        <f t="shared" si="7"/>
        <v>4330.347999999999</v>
      </c>
      <c r="E38" s="44">
        <f t="shared" si="7"/>
        <v>4527.1819999999998</v>
      </c>
      <c r="F38" s="44">
        <f t="shared" si="7"/>
        <v>4724.0159999999996</v>
      </c>
      <c r="G38" s="44">
        <f t="shared" si="7"/>
        <v>5117.6840000000002</v>
      </c>
    </row>
    <row r="39" spans="1:8" x14ac:dyDescent="0.25">
      <c r="A39" s="39">
        <v>10</v>
      </c>
      <c r="B39" s="40">
        <v>5.75</v>
      </c>
      <c r="C39" s="40">
        <v>6.04</v>
      </c>
      <c r="D39" s="51">
        <v>6.33</v>
      </c>
      <c r="E39" s="40">
        <v>6.61</v>
      </c>
      <c r="F39" s="51">
        <v>6.9</v>
      </c>
      <c r="G39" s="40">
        <v>7.48</v>
      </c>
    </row>
    <row r="40" spans="1:8" x14ac:dyDescent="0.25">
      <c r="A40" s="41"/>
      <c r="B40" s="41">
        <f t="shared" ref="B40:G40" si="8">B39*$G$6</f>
        <v>4920.8499999999995</v>
      </c>
      <c r="C40" s="41">
        <f t="shared" si="8"/>
        <v>5169.0320000000002</v>
      </c>
      <c r="D40" s="41">
        <f t="shared" si="8"/>
        <v>5417.2139999999999</v>
      </c>
      <c r="E40" s="41">
        <f t="shared" si="8"/>
        <v>5656.8379999999997</v>
      </c>
      <c r="F40" s="41">
        <f t="shared" si="8"/>
        <v>5905.02</v>
      </c>
      <c r="G40" s="41">
        <f t="shared" si="8"/>
        <v>6401.384</v>
      </c>
    </row>
    <row r="41" spans="1:8" x14ac:dyDescent="0.25">
      <c r="A41" s="46">
        <v>11</v>
      </c>
      <c r="B41" s="47">
        <v>7.1</v>
      </c>
      <c r="C41" s="47">
        <v>7.46</v>
      </c>
      <c r="D41" s="49">
        <v>7.81</v>
      </c>
      <c r="E41" s="47">
        <v>8.17</v>
      </c>
      <c r="F41" s="49">
        <v>8.52</v>
      </c>
      <c r="G41" s="47">
        <v>9.23</v>
      </c>
    </row>
    <row r="42" spans="1:8" x14ac:dyDescent="0.25">
      <c r="A42" s="42"/>
      <c r="B42" s="44">
        <f t="shared" ref="B42:G42" si="9">B41*$G$6</f>
        <v>6076.1799999999994</v>
      </c>
      <c r="C42" s="44">
        <f t="shared" si="9"/>
        <v>6384.268</v>
      </c>
      <c r="D42" s="44">
        <f t="shared" si="9"/>
        <v>6683.7979999999989</v>
      </c>
      <c r="E42" s="44">
        <f t="shared" si="9"/>
        <v>6991.8859999999995</v>
      </c>
      <c r="F42" s="44">
        <f t="shared" si="9"/>
        <v>7291.4159999999993</v>
      </c>
      <c r="G42" s="44">
        <f t="shared" si="9"/>
        <v>7899.0339999999997</v>
      </c>
    </row>
    <row r="43" spans="1:8" x14ac:dyDescent="0.25">
      <c r="A43" s="39">
        <v>12</v>
      </c>
      <c r="B43" s="40">
        <v>9.16</v>
      </c>
      <c r="C43" s="40">
        <v>9.6199999999999992</v>
      </c>
      <c r="D43" s="51">
        <v>10.08</v>
      </c>
      <c r="E43" s="40">
        <v>10.53</v>
      </c>
      <c r="F43" s="51">
        <v>10.99</v>
      </c>
      <c r="G43" s="40">
        <v>11.91</v>
      </c>
    </row>
    <row r="44" spans="1:8" x14ac:dyDescent="0.25">
      <c r="A44" s="41"/>
      <c r="B44" s="41">
        <f t="shared" ref="B44:G44" si="10">B43*$G$6</f>
        <v>7839.1279999999997</v>
      </c>
      <c r="C44" s="41">
        <f t="shared" si="10"/>
        <v>8232.7959999999985</v>
      </c>
      <c r="D44" s="41">
        <f t="shared" si="10"/>
        <v>8626.4639999999999</v>
      </c>
      <c r="E44" s="41">
        <f t="shared" si="10"/>
        <v>9011.5739999999987</v>
      </c>
      <c r="F44" s="41">
        <f t="shared" si="10"/>
        <v>9405.2420000000002</v>
      </c>
      <c r="G44" s="41">
        <f t="shared" si="10"/>
        <v>10192.578</v>
      </c>
    </row>
    <row r="45" spans="1:8" x14ac:dyDescent="0.25">
      <c r="A45" s="46">
        <v>13</v>
      </c>
      <c r="B45" s="40">
        <v>18</v>
      </c>
      <c r="C45" s="40">
        <v>18.899999999999999</v>
      </c>
      <c r="D45" s="40">
        <v>19.84</v>
      </c>
      <c r="E45" s="40">
        <v>20.83</v>
      </c>
      <c r="F45" s="51">
        <v>21.87</v>
      </c>
      <c r="G45" s="40">
        <v>24.06</v>
      </c>
    </row>
    <row r="46" spans="1:8" x14ac:dyDescent="0.25">
      <c r="A46" s="45"/>
      <c r="B46" s="41">
        <f t="shared" ref="B46:G46" si="11">B45*$G$6</f>
        <v>15404.4</v>
      </c>
      <c r="C46" s="109">
        <f>C45*$G$6</f>
        <v>16174.619999999997</v>
      </c>
      <c r="D46" s="101">
        <f t="shared" si="11"/>
        <v>16979.072</v>
      </c>
      <c r="E46" s="101">
        <f t="shared" si="11"/>
        <v>17826.313999999998</v>
      </c>
      <c r="F46" s="101">
        <f t="shared" si="11"/>
        <v>18716.346000000001</v>
      </c>
      <c r="G46" s="41">
        <f t="shared" si="11"/>
        <v>20590.547999999999</v>
      </c>
    </row>
    <row r="47" spans="1:8" x14ac:dyDescent="0.25">
      <c r="A47" s="119">
        <v>15</v>
      </c>
      <c r="B47" s="83">
        <v>7.39</v>
      </c>
      <c r="C47" s="119">
        <v>7.76</v>
      </c>
      <c r="D47" s="119">
        <v>8.15</v>
      </c>
      <c r="E47" s="119">
        <v>8.56</v>
      </c>
      <c r="F47" s="119">
        <v>8.98</v>
      </c>
      <c r="G47" s="119">
        <v>9.42</v>
      </c>
      <c r="H47" s="85"/>
    </row>
    <row r="48" spans="1:8" x14ac:dyDescent="0.25">
      <c r="A48" s="84"/>
      <c r="B48" s="82">
        <f>B47*$G$6</f>
        <v>6324.3619999999992</v>
      </c>
      <c r="C48" s="82">
        <f t="shared" ref="C48:G48" si="12">C47*$G$6</f>
        <v>6641.0079999999998</v>
      </c>
      <c r="D48" s="82">
        <f t="shared" si="12"/>
        <v>6974.7699999999995</v>
      </c>
      <c r="E48" s="82">
        <f t="shared" si="12"/>
        <v>7325.6480000000001</v>
      </c>
      <c r="F48" s="82">
        <f t="shared" si="12"/>
        <v>7685.0839999999998</v>
      </c>
      <c r="G48" s="82">
        <f t="shared" si="12"/>
        <v>8061.6359999999995</v>
      </c>
      <c r="H48" s="85"/>
    </row>
    <row r="49" spans="1:8" x14ac:dyDescent="0.25">
      <c r="A49" s="119">
        <v>16</v>
      </c>
      <c r="B49" s="83">
        <v>5.4</v>
      </c>
      <c r="C49" s="119">
        <v>5.67</v>
      </c>
      <c r="D49" s="119">
        <v>5.95</v>
      </c>
      <c r="E49" s="119">
        <v>6.25</v>
      </c>
      <c r="F49" s="119">
        <v>6.56</v>
      </c>
      <c r="G49" s="119">
        <v>7.22</v>
      </c>
      <c r="H49" s="85"/>
    </row>
    <row r="50" spans="1:8" s="90" customFormat="1" x14ac:dyDescent="0.25">
      <c r="A50" s="130"/>
      <c r="B50" s="82">
        <f>B49*$G$6</f>
        <v>4621.32</v>
      </c>
      <c r="C50" s="82">
        <f t="shared" ref="C50:G50" si="13">C49*$G$6</f>
        <v>4852.3859999999995</v>
      </c>
      <c r="D50" s="82">
        <f t="shared" si="13"/>
        <v>5092.01</v>
      </c>
      <c r="E50" s="82">
        <f t="shared" si="13"/>
        <v>5348.75</v>
      </c>
      <c r="F50" s="82">
        <f t="shared" si="13"/>
        <v>5614.0479999999998</v>
      </c>
      <c r="G50" s="82">
        <f t="shared" si="13"/>
        <v>6178.8759999999993</v>
      </c>
      <c r="H50" s="96"/>
    </row>
    <row r="51" spans="1:8" x14ac:dyDescent="0.25">
      <c r="A51" s="119">
        <v>17</v>
      </c>
      <c r="B51" s="83">
        <v>3.45</v>
      </c>
      <c r="C51" s="119">
        <v>3.62</v>
      </c>
      <c r="D51" s="119">
        <v>3.8</v>
      </c>
      <c r="E51" s="119">
        <v>3.97</v>
      </c>
      <c r="F51" s="119">
        <v>4.1399999999999997</v>
      </c>
      <c r="G51" s="119">
        <v>4.49</v>
      </c>
      <c r="H51" s="85"/>
    </row>
    <row r="52" spans="1:8" s="90" customFormat="1" x14ac:dyDescent="0.25">
      <c r="A52" s="130"/>
      <c r="B52" s="82">
        <f>B51*$G$6</f>
        <v>2952.51</v>
      </c>
      <c r="C52" s="82">
        <f t="shared" ref="C52:G52" si="14">C51*$G$6</f>
        <v>3097.9960000000001</v>
      </c>
      <c r="D52" s="82">
        <f t="shared" si="14"/>
        <v>3252.0399999999995</v>
      </c>
      <c r="E52" s="82">
        <f t="shared" si="14"/>
        <v>3397.5259999999998</v>
      </c>
      <c r="F52" s="82">
        <f t="shared" si="14"/>
        <v>3543.0119999999997</v>
      </c>
      <c r="G52" s="82">
        <f t="shared" si="14"/>
        <v>3842.5419999999999</v>
      </c>
      <c r="H52" s="96"/>
    </row>
    <row r="53" spans="1:8" x14ac:dyDescent="0.25">
      <c r="A53" s="119">
        <v>18</v>
      </c>
      <c r="B53" s="83">
        <v>4.13</v>
      </c>
      <c r="C53" s="119">
        <v>4.33</v>
      </c>
      <c r="D53" s="119">
        <v>4.55</v>
      </c>
      <c r="E53" s="119">
        <v>4.78</v>
      </c>
      <c r="F53" s="119">
        <v>5.0199999999999996</v>
      </c>
      <c r="G53" s="119">
        <v>5.52</v>
      </c>
      <c r="H53" s="85"/>
    </row>
    <row r="54" spans="1:8" s="90" customFormat="1" x14ac:dyDescent="0.25">
      <c r="A54" s="130"/>
      <c r="B54" s="82">
        <f>B53*$G$6</f>
        <v>3534.4539999999997</v>
      </c>
      <c r="C54" s="82">
        <f t="shared" ref="C54:G54" si="15">C53*$G$6</f>
        <v>3705.614</v>
      </c>
      <c r="D54" s="82">
        <f t="shared" si="15"/>
        <v>3893.8899999999994</v>
      </c>
      <c r="E54" s="82">
        <f t="shared" si="15"/>
        <v>4090.7240000000002</v>
      </c>
      <c r="F54" s="82">
        <f t="shared" si="15"/>
        <v>4296.1159999999991</v>
      </c>
      <c r="G54" s="82">
        <f t="shared" si="15"/>
        <v>4724.0159999999996</v>
      </c>
      <c r="H54" s="96"/>
    </row>
    <row r="55" spans="1:8" s="90" customFormat="1" x14ac:dyDescent="0.25">
      <c r="A55" s="131"/>
      <c r="B55" s="97"/>
      <c r="C55" s="97"/>
      <c r="D55" s="97"/>
      <c r="E55" s="97"/>
      <c r="F55" s="97"/>
      <c r="G55" s="97"/>
      <c r="H55" s="96"/>
    </row>
    <row r="56" spans="1:8" s="90" customFormat="1" x14ac:dyDescent="0.25">
      <c r="A56" s="131"/>
      <c r="B56" s="97"/>
      <c r="C56" s="97"/>
      <c r="D56" s="97"/>
      <c r="E56" s="97"/>
      <c r="F56" s="97"/>
      <c r="G56" s="97"/>
      <c r="H56" s="96"/>
    </row>
    <row r="57" spans="1:8" s="90" customFormat="1" x14ac:dyDescent="0.25">
      <c r="A57" s="131"/>
      <c r="B57" s="97"/>
      <c r="C57" s="97"/>
      <c r="D57" s="97"/>
      <c r="E57" s="97"/>
      <c r="F57" s="97"/>
      <c r="G57" s="97"/>
      <c r="H57" s="96"/>
    </row>
    <row r="58" spans="1:8" x14ac:dyDescent="0.25">
      <c r="A58" s="98" t="s">
        <v>2</v>
      </c>
      <c r="B58" s="163" t="s">
        <v>24</v>
      </c>
      <c r="C58" s="164"/>
      <c r="D58" s="21"/>
      <c r="E58" s="98" t="s">
        <v>2</v>
      </c>
      <c r="F58" s="163" t="s">
        <v>24</v>
      </c>
      <c r="G58" s="164"/>
    </row>
    <row r="59" spans="1:8" x14ac:dyDescent="0.25">
      <c r="A59" s="22" t="s">
        <v>25</v>
      </c>
      <c r="B59" s="23">
        <v>3.3</v>
      </c>
      <c r="C59" s="24">
        <f>B59*$G$6</f>
        <v>2824.14</v>
      </c>
      <c r="D59" s="4"/>
      <c r="E59" s="22" t="s">
        <v>33</v>
      </c>
      <c r="F59" s="23">
        <v>0.56999999999999995</v>
      </c>
      <c r="G59" s="24">
        <f t="shared" ref="G59:G64" si="16">F59*$G$6</f>
        <v>487.80599999999993</v>
      </c>
    </row>
    <row r="60" spans="1:8" x14ac:dyDescent="0.25">
      <c r="A60" s="25" t="s">
        <v>26</v>
      </c>
      <c r="B60" s="26">
        <v>5</v>
      </c>
      <c r="C60" s="27">
        <f>B60*$G$6</f>
        <v>4279</v>
      </c>
      <c r="D60" s="4"/>
      <c r="E60" s="25" t="s">
        <v>34</v>
      </c>
      <c r="F60" s="26">
        <v>0.97</v>
      </c>
      <c r="G60" s="27">
        <f t="shared" si="16"/>
        <v>830.12599999999998</v>
      </c>
    </row>
    <row r="61" spans="1:8" x14ac:dyDescent="0.25">
      <c r="A61" s="22" t="s">
        <v>27</v>
      </c>
      <c r="B61" s="23">
        <v>5.35</v>
      </c>
      <c r="C61" s="24">
        <f t="shared" ref="C61:C69" si="17">B61*$G$6</f>
        <v>4578.53</v>
      </c>
      <c r="D61" s="4"/>
      <c r="E61" s="22" t="s">
        <v>35</v>
      </c>
      <c r="F61" s="23">
        <v>2.64</v>
      </c>
      <c r="G61" s="24">
        <f t="shared" si="16"/>
        <v>2259.3119999999999</v>
      </c>
    </row>
    <row r="62" spans="1:8" x14ac:dyDescent="0.25">
      <c r="A62" s="25" t="s">
        <v>28</v>
      </c>
      <c r="B62" s="26">
        <v>7.1</v>
      </c>
      <c r="C62" s="27">
        <f t="shared" si="17"/>
        <v>6076.1799999999994</v>
      </c>
      <c r="D62" s="4"/>
      <c r="E62" s="25" t="s">
        <v>36</v>
      </c>
      <c r="F62" s="26">
        <v>2.86</v>
      </c>
      <c r="G62" s="27">
        <f t="shared" si="16"/>
        <v>2447.5879999999997</v>
      </c>
    </row>
    <row r="63" spans="1:8" x14ac:dyDescent="0.25">
      <c r="A63" s="22" t="s">
        <v>29</v>
      </c>
      <c r="B63" s="23">
        <v>9.58</v>
      </c>
      <c r="C63" s="24">
        <f t="shared" si="17"/>
        <v>8198.5640000000003</v>
      </c>
      <c r="D63" s="4"/>
      <c r="E63" s="22" t="s">
        <v>37</v>
      </c>
      <c r="F63" s="23">
        <v>1.6</v>
      </c>
      <c r="G63" s="24">
        <f t="shared" si="16"/>
        <v>1369.28</v>
      </c>
    </row>
    <row r="64" spans="1:8" x14ac:dyDescent="0.25">
      <c r="A64" s="25" t="s">
        <v>30</v>
      </c>
      <c r="B64" s="26">
        <v>4</v>
      </c>
      <c r="C64" s="27">
        <f t="shared" si="17"/>
        <v>3423.2</v>
      </c>
      <c r="D64" s="4"/>
      <c r="E64" s="25" t="s">
        <v>38</v>
      </c>
      <c r="F64" s="26">
        <v>3.7</v>
      </c>
      <c r="G64" s="27">
        <f t="shared" si="16"/>
        <v>3166.46</v>
      </c>
    </row>
    <row r="65" spans="1:7" x14ac:dyDescent="0.25">
      <c r="A65" s="22" t="s">
        <v>31</v>
      </c>
      <c r="B65" s="23">
        <v>4.8600000000000003</v>
      </c>
      <c r="C65" s="24">
        <f t="shared" si="17"/>
        <v>4159.1880000000001</v>
      </c>
      <c r="D65" s="4"/>
      <c r="E65" s="25" t="s">
        <v>114</v>
      </c>
      <c r="F65" s="26">
        <v>0.76</v>
      </c>
      <c r="G65" s="27">
        <f t="shared" ref="G65" si="18">F65*$G$6</f>
        <v>650.40800000000002</v>
      </c>
    </row>
    <row r="66" spans="1:7" x14ac:dyDescent="0.25">
      <c r="A66" s="25" t="s">
        <v>32</v>
      </c>
      <c r="B66" s="26">
        <v>2.67</v>
      </c>
      <c r="C66" s="27">
        <f t="shared" si="17"/>
        <v>2284.9859999999999</v>
      </c>
      <c r="D66" s="4"/>
      <c r="E66" s="4"/>
      <c r="F66" s="5"/>
      <c r="G66" s="5"/>
    </row>
    <row r="67" spans="1:7" s="90" customFormat="1" x14ac:dyDescent="0.25">
      <c r="A67" s="104" t="s">
        <v>80</v>
      </c>
      <c r="B67" s="105">
        <v>2.4</v>
      </c>
      <c r="C67" s="106">
        <f t="shared" si="17"/>
        <v>2053.9199999999996</v>
      </c>
      <c r="D67" s="94"/>
      <c r="E67" s="94"/>
      <c r="F67" s="87"/>
      <c r="G67" s="87"/>
    </row>
    <row r="68" spans="1:7" x14ac:dyDescent="0.25">
      <c r="A68" s="25" t="s">
        <v>81</v>
      </c>
      <c r="B68" s="26">
        <v>2</v>
      </c>
      <c r="C68" s="27">
        <f t="shared" si="17"/>
        <v>1711.6</v>
      </c>
      <c r="D68" s="4"/>
      <c r="E68" s="4"/>
      <c r="F68" s="5"/>
      <c r="G68" s="5"/>
    </row>
    <row r="69" spans="1:7" s="90" customFormat="1" x14ac:dyDescent="0.25">
      <c r="A69" s="104" t="s">
        <v>82</v>
      </c>
      <c r="B69" s="105">
        <v>3.1</v>
      </c>
      <c r="C69" s="106">
        <f t="shared" si="17"/>
        <v>2652.98</v>
      </c>
      <c r="D69" s="94"/>
      <c r="E69" s="94"/>
      <c r="F69" s="87"/>
      <c r="G69" s="87"/>
    </row>
    <row r="70" spans="1:7" s="90" customFormat="1" x14ac:dyDescent="0.25">
      <c r="A70" s="88"/>
      <c r="B70" s="93"/>
      <c r="C70" s="89"/>
      <c r="D70" s="94"/>
      <c r="E70" s="94"/>
      <c r="F70" s="87"/>
      <c r="G70" s="87"/>
    </row>
    <row r="71" spans="1:7" x14ac:dyDescent="0.25">
      <c r="A71" s="141" t="s">
        <v>109</v>
      </c>
      <c r="B71" s="141"/>
      <c r="C71" s="141"/>
      <c r="D71" s="141"/>
      <c r="E71" s="141"/>
      <c r="F71" s="153">
        <v>3242</v>
      </c>
      <c r="G71" s="140"/>
    </row>
    <row r="72" spans="1:7" x14ac:dyDescent="0.25">
      <c r="A72" s="146" t="s">
        <v>45</v>
      </c>
      <c r="B72" s="146" t="s">
        <v>46</v>
      </c>
      <c r="C72" s="146" t="s">
        <v>50</v>
      </c>
      <c r="D72" s="146" t="s">
        <v>49</v>
      </c>
      <c r="E72" s="146" t="s">
        <v>106</v>
      </c>
      <c r="F72" s="146" t="s">
        <v>47</v>
      </c>
      <c r="G72" s="140"/>
    </row>
    <row r="73" spans="1:7" s="90" customFormat="1" x14ac:dyDescent="0.25">
      <c r="A73" s="147" t="s">
        <v>105</v>
      </c>
      <c r="B73" s="148">
        <v>0.05</v>
      </c>
      <c r="C73" s="149">
        <v>0.1</v>
      </c>
      <c r="D73" s="142">
        <v>0.15</v>
      </c>
      <c r="E73" s="142">
        <v>0.2</v>
      </c>
      <c r="F73" s="142">
        <v>0.3</v>
      </c>
      <c r="G73" s="145"/>
    </row>
    <row r="74" spans="1:7" s="90" customFormat="1" x14ac:dyDescent="0.25">
      <c r="A74" s="144">
        <v>3242</v>
      </c>
      <c r="B74" s="143">
        <f>A74*B73</f>
        <v>162.10000000000002</v>
      </c>
      <c r="C74" s="143">
        <f>A74*C73</f>
        <v>324.20000000000005</v>
      </c>
      <c r="D74" s="143">
        <f>A74*D73</f>
        <v>486.29999999999995</v>
      </c>
      <c r="E74" s="143">
        <f>A74*E73</f>
        <v>648.40000000000009</v>
      </c>
      <c r="F74" s="143">
        <f>A74*F73</f>
        <v>972.59999999999991</v>
      </c>
      <c r="G74" s="145"/>
    </row>
    <row r="75" spans="1:7" s="90" customFormat="1" x14ac:dyDescent="0.25">
      <c r="A75" s="88"/>
      <c r="B75" s="93"/>
      <c r="C75" s="89"/>
      <c r="D75" s="94"/>
      <c r="E75" s="94"/>
      <c r="F75" s="87"/>
      <c r="G75" s="87"/>
    </row>
    <row r="76" spans="1:7" s="90" customFormat="1" x14ac:dyDescent="0.25">
      <c r="A76" s="88"/>
      <c r="B76" s="93"/>
      <c r="C76" s="89"/>
      <c r="D76" s="94"/>
      <c r="E76" s="94"/>
      <c r="F76" s="87"/>
      <c r="G76" s="87"/>
    </row>
    <row r="77" spans="1:7" x14ac:dyDescent="0.25">
      <c r="A77" s="91"/>
      <c r="B77" s="31"/>
      <c r="C77" s="63" t="s">
        <v>43</v>
      </c>
      <c r="D77" s="64">
        <v>352.73</v>
      </c>
      <c r="E77" s="31" t="s">
        <v>110</v>
      </c>
      <c r="F77" s="31"/>
      <c r="G77" s="31"/>
    </row>
    <row r="78" spans="1:7" x14ac:dyDescent="0.25">
      <c r="A78" s="122" t="s">
        <v>42</v>
      </c>
      <c r="B78" s="135" t="s">
        <v>97</v>
      </c>
      <c r="C78" s="136">
        <v>3206.64</v>
      </c>
      <c r="D78" s="92"/>
      <c r="E78" s="31"/>
      <c r="F78" s="31"/>
      <c r="G78" s="31"/>
    </row>
    <row r="79" spans="1:7" x14ac:dyDescent="0.25">
      <c r="A79" s="53" t="s">
        <v>44</v>
      </c>
      <c r="B79" s="53" t="s">
        <v>45</v>
      </c>
      <c r="C79" s="53" t="s">
        <v>46</v>
      </c>
      <c r="D79" s="53" t="s">
        <v>50</v>
      </c>
      <c r="E79" s="53" t="s">
        <v>49</v>
      </c>
      <c r="F79" s="53" t="s">
        <v>48</v>
      </c>
      <c r="G79" s="53" t="s">
        <v>47</v>
      </c>
    </row>
    <row r="80" spans="1:7" x14ac:dyDescent="0.25">
      <c r="A80" s="34">
        <v>1</v>
      </c>
      <c r="B80" s="35">
        <v>1</v>
      </c>
      <c r="C80" s="137">
        <v>0.05</v>
      </c>
      <c r="D80" s="35">
        <v>0.1</v>
      </c>
      <c r="E80" s="34">
        <v>0.15</v>
      </c>
      <c r="F80" s="35">
        <v>0.2</v>
      </c>
      <c r="G80" s="34">
        <v>0.3</v>
      </c>
    </row>
    <row r="81" spans="1:7" x14ac:dyDescent="0.25">
      <c r="A81" s="36"/>
      <c r="B81" s="37">
        <f>B80*C78</f>
        <v>3206.64</v>
      </c>
      <c r="C81" s="38">
        <f>C80*C78</f>
        <v>160.33199999999999</v>
      </c>
      <c r="D81" s="37">
        <f>D80*C78</f>
        <v>320.66399999999999</v>
      </c>
      <c r="E81" s="38">
        <f>E80*C78</f>
        <v>480.99599999999998</v>
      </c>
      <c r="F81" s="37">
        <f>F80*C78</f>
        <v>641.32799999999997</v>
      </c>
      <c r="G81" s="38">
        <f>G80*C78</f>
        <v>961.99199999999996</v>
      </c>
    </row>
    <row r="82" spans="1:7" x14ac:dyDescent="0.25">
      <c r="A82" s="34">
        <v>2</v>
      </c>
      <c r="B82" s="35">
        <v>0.01</v>
      </c>
      <c r="C82" s="138"/>
      <c r="D82" s="35"/>
      <c r="E82" s="34"/>
      <c r="F82" s="35"/>
      <c r="G82" s="34"/>
    </row>
    <row r="83" spans="1:7" x14ac:dyDescent="0.25">
      <c r="A83" s="36"/>
      <c r="B83" s="37">
        <f>B82*C78</f>
        <v>32.066400000000002</v>
      </c>
      <c r="C83" s="38"/>
      <c r="D83" s="37"/>
      <c r="E83" s="38"/>
      <c r="F83" s="37"/>
      <c r="G83" s="38"/>
    </row>
    <row r="84" spans="1:7" x14ac:dyDescent="0.25">
      <c r="A84" s="34">
        <v>3</v>
      </c>
      <c r="B84" s="35">
        <v>4.1000000000000002E-2</v>
      </c>
      <c r="C84" s="34"/>
      <c r="D84" s="35"/>
      <c r="E84" s="34"/>
      <c r="F84" s="35"/>
      <c r="G84" s="34"/>
    </row>
    <row r="85" spans="1:7" x14ac:dyDescent="0.25">
      <c r="A85" s="72"/>
      <c r="B85" s="73">
        <f>B84*C78</f>
        <v>131.47224</v>
      </c>
      <c r="C85" s="74"/>
      <c r="D85" s="73"/>
      <c r="E85" s="74"/>
      <c r="F85" s="73"/>
      <c r="G85" s="74"/>
    </row>
    <row r="86" spans="1:7" x14ac:dyDescent="0.25">
      <c r="A86" s="112">
        <v>4</v>
      </c>
      <c r="B86" s="114">
        <v>9.5500000000000002E-2</v>
      </c>
      <c r="C86" s="114"/>
      <c r="D86" s="114"/>
      <c r="E86" s="114"/>
      <c r="F86" s="114"/>
      <c r="G86" s="115"/>
    </row>
    <row r="87" spans="1:7" x14ac:dyDescent="0.25">
      <c r="A87" s="113"/>
      <c r="B87" s="38">
        <f>B86*C78</f>
        <v>306.23412000000002</v>
      </c>
      <c r="C87" s="38"/>
      <c r="D87" s="38"/>
      <c r="E87" s="38"/>
      <c r="F87" s="38"/>
      <c r="G87" s="38"/>
    </row>
    <row r="88" spans="1:7" x14ac:dyDescent="0.25">
      <c r="A88" s="112">
        <v>5</v>
      </c>
      <c r="B88" s="114">
        <v>0.153</v>
      </c>
      <c r="C88" s="114"/>
      <c r="D88" s="114"/>
      <c r="E88" s="114"/>
      <c r="F88" s="114"/>
      <c r="G88" s="115"/>
    </row>
    <row r="89" spans="1:7" x14ac:dyDescent="0.25">
      <c r="A89" s="113"/>
      <c r="B89" s="38">
        <f>B88*C78</f>
        <v>490.61591999999996</v>
      </c>
      <c r="C89" s="38"/>
      <c r="D89" s="38"/>
      <c r="E89" s="38"/>
      <c r="F89" s="38"/>
      <c r="G89" s="38"/>
    </row>
    <row r="90" spans="1:7" x14ac:dyDescent="0.25">
      <c r="A90" s="8"/>
      <c r="B90" s="8"/>
      <c r="C90" s="8"/>
      <c r="D90" s="8"/>
      <c r="E90" s="8"/>
      <c r="F90" s="7"/>
      <c r="G90" s="7"/>
    </row>
    <row r="91" spans="1:7" x14ac:dyDescent="0.25">
      <c r="A91" s="98" t="s">
        <v>2</v>
      </c>
      <c r="B91" s="163" t="s">
        <v>24</v>
      </c>
      <c r="C91" s="164"/>
      <c r="D91" s="21"/>
      <c r="E91" s="98" t="s">
        <v>2</v>
      </c>
      <c r="F91" s="163" t="s">
        <v>24</v>
      </c>
      <c r="G91" s="164"/>
    </row>
    <row r="92" spans="1:7" x14ac:dyDescent="0.25">
      <c r="A92" s="22" t="s">
        <v>98</v>
      </c>
      <c r="B92" s="23">
        <v>0.9</v>
      </c>
      <c r="C92" s="24">
        <f>B92*C78</f>
        <v>2885.9760000000001</v>
      </c>
      <c r="D92" s="4"/>
      <c r="E92" s="22" t="s">
        <v>99</v>
      </c>
      <c r="F92" s="23">
        <v>0.28000000000000003</v>
      </c>
      <c r="G92" s="24">
        <f>F92*C78</f>
        <v>897.8592000000001</v>
      </c>
    </row>
    <row r="93" spans="1:7" x14ac:dyDescent="0.25">
      <c r="A93" s="25" t="s">
        <v>100</v>
      </c>
      <c r="B93" s="26">
        <v>1.5</v>
      </c>
      <c r="C93" s="24">
        <f>B93*C78</f>
        <v>4809.96</v>
      </c>
      <c r="D93" s="4"/>
      <c r="E93" s="25" t="s">
        <v>101</v>
      </c>
      <c r="F93" s="26">
        <v>0.3</v>
      </c>
      <c r="G93" s="24">
        <f>F93*C78</f>
        <v>961.99199999999996</v>
      </c>
    </row>
    <row r="94" spans="1:7" x14ac:dyDescent="0.25">
      <c r="A94" s="22"/>
      <c r="B94" s="23"/>
      <c r="C94" s="24"/>
      <c r="D94" s="4"/>
      <c r="E94" s="22" t="s">
        <v>102</v>
      </c>
      <c r="F94" s="23">
        <v>1.25</v>
      </c>
      <c r="G94" s="24">
        <f>F94*C78</f>
        <v>4008.2999999999997</v>
      </c>
    </row>
    <row r="95" spans="1:7" x14ac:dyDescent="0.25">
      <c r="A95" s="25"/>
      <c r="B95" s="26"/>
      <c r="C95" s="27"/>
      <c r="D95" s="4"/>
      <c r="E95" s="25" t="s">
        <v>103</v>
      </c>
      <c r="F95" s="26">
        <v>1.35</v>
      </c>
      <c r="G95" s="24">
        <f>F95*C78</f>
        <v>4328.9639999999999</v>
      </c>
    </row>
    <row r="96" spans="1:7" x14ac:dyDescent="0.25">
      <c r="A96" s="22"/>
      <c r="B96" s="23"/>
      <c r="C96" s="24"/>
      <c r="D96" s="4"/>
      <c r="E96" s="22" t="s">
        <v>104</v>
      </c>
      <c r="F96" s="23">
        <v>1.5</v>
      </c>
      <c r="G96" s="24">
        <f>F96*C78</f>
        <v>4809.96</v>
      </c>
    </row>
    <row r="97" spans="1:7" x14ac:dyDescent="0.25">
      <c r="A97" s="8"/>
      <c r="B97" s="8"/>
      <c r="C97" s="8"/>
      <c r="D97" s="8"/>
      <c r="E97" s="8"/>
      <c r="F97" s="7"/>
      <c r="G97" s="7"/>
    </row>
    <row r="98" spans="1:7" x14ac:dyDescent="0.25">
      <c r="A98" s="139" t="s">
        <v>117</v>
      </c>
      <c r="B98" s="150"/>
      <c r="C98" s="8"/>
      <c r="D98" s="8"/>
      <c r="E98" s="8"/>
      <c r="F98" s="7"/>
      <c r="G98" s="7"/>
    </row>
    <row r="99" spans="1:7" x14ac:dyDescent="0.25">
      <c r="A99" s="139" t="s">
        <v>118</v>
      </c>
      <c r="B99" s="139"/>
      <c r="C99" s="8"/>
      <c r="D99" s="8"/>
      <c r="E99" s="8"/>
      <c r="F99" s="7"/>
      <c r="G99" s="7"/>
    </row>
    <row r="100" spans="1:7" x14ac:dyDescent="0.25">
      <c r="A100" s="139" t="s">
        <v>119</v>
      </c>
      <c r="B100" s="150"/>
      <c r="C100" s="8"/>
      <c r="D100" s="8"/>
      <c r="E100" s="8"/>
      <c r="F100" s="7"/>
      <c r="G100" s="7"/>
    </row>
    <row r="101" spans="1:7" x14ac:dyDescent="0.25">
      <c r="A101" s="8"/>
      <c r="B101" s="8"/>
      <c r="C101" s="8"/>
      <c r="D101" s="8"/>
      <c r="E101" s="8"/>
      <c r="F101" s="7"/>
      <c r="G101" s="7"/>
    </row>
    <row r="102" spans="1:7" x14ac:dyDescent="0.25">
      <c r="A102" s="8"/>
      <c r="B102" s="8"/>
      <c r="C102" s="8"/>
      <c r="D102" s="8"/>
      <c r="E102" s="8"/>
      <c r="F102" s="7"/>
      <c r="G102" s="7"/>
    </row>
    <row r="103" spans="1:7" x14ac:dyDescent="0.25">
      <c r="A103" s="2"/>
      <c r="B103" s="2"/>
      <c r="C103" s="2"/>
      <c r="D103" s="3"/>
      <c r="F103" s="1"/>
      <c r="G103" s="1"/>
    </row>
    <row r="104" spans="1:7" x14ac:dyDescent="0.25">
      <c r="A104" s="159" t="s">
        <v>58</v>
      </c>
      <c r="B104" s="159"/>
      <c r="C104" s="159"/>
      <c r="D104" s="62">
        <f>$G$6*0.1</f>
        <v>85.58</v>
      </c>
      <c r="F104" s="1"/>
      <c r="G104" s="1"/>
    </row>
    <row r="105" spans="1:7" x14ac:dyDescent="0.25">
      <c r="A105" s="159" t="s">
        <v>59</v>
      </c>
      <c r="B105" s="159"/>
      <c r="C105" s="159"/>
      <c r="D105" s="62">
        <f>$G$6*0.2</f>
        <v>171.16</v>
      </c>
      <c r="F105" s="1"/>
      <c r="G105" s="1"/>
    </row>
    <row r="106" spans="1:7" x14ac:dyDescent="0.25">
      <c r="A106" s="159" t="s">
        <v>60</v>
      </c>
      <c r="B106" s="159"/>
      <c r="C106" s="159"/>
      <c r="D106" s="62">
        <f>$G$6*0.4</f>
        <v>342.32</v>
      </c>
      <c r="F106" s="1"/>
      <c r="G106" s="1"/>
    </row>
    <row r="107" spans="1:7" x14ac:dyDescent="0.25">
      <c r="A107" s="2"/>
      <c r="B107" s="2"/>
      <c r="C107" s="2"/>
      <c r="D107" s="3"/>
      <c r="F107" s="1"/>
      <c r="G107" s="99"/>
    </row>
    <row r="108" spans="1:7" x14ac:dyDescent="0.25">
      <c r="A108" s="157" t="s">
        <v>54</v>
      </c>
      <c r="B108" s="157"/>
      <c r="C108" s="65">
        <f t="shared" ref="C108:C114" si="19">D108*$G$6</f>
        <v>1026.9599999999998</v>
      </c>
      <c r="D108" s="66">
        <v>1.2</v>
      </c>
      <c r="E108" s="66" t="s">
        <v>40</v>
      </c>
      <c r="F108" s="1"/>
      <c r="G108" s="1"/>
    </row>
    <row r="109" spans="1:7" x14ac:dyDescent="0.25">
      <c r="A109" s="157" t="s">
        <v>53</v>
      </c>
      <c r="B109" s="157"/>
      <c r="C109" s="65">
        <f xml:space="preserve"> (D109*$G$6)+D109*G6*125%</f>
        <v>2310.66</v>
      </c>
      <c r="D109" s="66">
        <v>1.2</v>
      </c>
      <c r="E109" s="66" t="s">
        <v>112</v>
      </c>
      <c r="F109" s="61" t="s">
        <v>113</v>
      </c>
      <c r="G109" s="1"/>
    </row>
    <row r="110" spans="1:7" x14ac:dyDescent="0.25">
      <c r="A110" s="120" t="s">
        <v>86</v>
      </c>
      <c r="B110" s="120"/>
      <c r="C110" s="65">
        <f t="shared" si="19"/>
        <v>1857.0859999999998</v>
      </c>
      <c r="D110" s="66">
        <v>2.17</v>
      </c>
      <c r="E110" s="66" t="s">
        <v>40</v>
      </c>
      <c r="F110" s="1"/>
      <c r="G110" s="1"/>
    </row>
    <row r="111" spans="1:7" x14ac:dyDescent="0.25">
      <c r="A111" s="120" t="s">
        <v>86</v>
      </c>
      <c r="B111" s="120"/>
      <c r="C111" s="65">
        <f t="shared" si="19"/>
        <v>2421.9139999999998</v>
      </c>
      <c r="D111" s="66">
        <v>2.83</v>
      </c>
      <c r="E111" s="66" t="s">
        <v>40</v>
      </c>
      <c r="F111" s="1"/>
      <c r="G111" s="1"/>
    </row>
    <row r="112" spans="1:7" x14ac:dyDescent="0.25">
      <c r="A112" s="120" t="s">
        <v>54</v>
      </c>
      <c r="B112" s="120"/>
      <c r="C112" s="65">
        <f t="shared" si="19"/>
        <v>2875.4879999999998</v>
      </c>
      <c r="D112" s="66">
        <v>3.36</v>
      </c>
      <c r="E112" s="66" t="s">
        <v>40</v>
      </c>
      <c r="F112" s="1"/>
      <c r="G112" s="1"/>
    </row>
    <row r="113" spans="1:7" x14ac:dyDescent="0.25">
      <c r="A113" s="86" t="s">
        <v>77</v>
      </c>
      <c r="B113" s="86"/>
      <c r="C113" s="65">
        <f t="shared" si="19"/>
        <v>855.8</v>
      </c>
      <c r="D113" s="66">
        <v>1</v>
      </c>
      <c r="E113" s="66" t="s">
        <v>40</v>
      </c>
      <c r="F113" s="61"/>
      <c r="G113" s="1"/>
    </row>
    <row r="114" spans="1:7" x14ac:dyDescent="0.25">
      <c r="A114" s="118" t="s">
        <v>84</v>
      </c>
      <c r="B114" s="118"/>
      <c r="C114" s="65">
        <f t="shared" si="19"/>
        <v>427.9</v>
      </c>
      <c r="D114" s="66">
        <v>0.5</v>
      </c>
      <c r="E114" s="66" t="s">
        <v>40</v>
      </c>
      <c r="F114" s="61"/>
      <c r="G114" s="1"/>
    </row>
    <row r="115" spans="1:7" x14ac:dyDescent="0.25">
      <c r="A115" s="86" t="s">
        <v>75</v>
      </c>
      <c r="B115" s="86"/>
      <c r="C115" s="102">
        <f>D115*G6</f>
        <v>830.12599999999998</v>
      </c>
      <c r="D115" s="66">
        <v>0.97</v>
      </c>
      <c r="E115" s="66" t="s">
        <v>40</v>
      </c>
      <c r="F115" s="61"/>
      <c r="G115" s="1"/>
    </row>
    <row r="116" spans="1:7" x14ac:dyDescent="0.25">
      <c r="A116" s="86" t="s">
        <v>76</v>
      </c>
      <c r="B116" s="86"/>
      <c r="C116" s="102">
        <f>D116*G6</f>
        <v>1566.114</v>
      </c>
      <c r="D116" s="66">
        <v>1.83</v>
      </c>
      <c r="E116" s="66" t="s">
        <v>40</v>
      </c>
      <c r="F116" s="61"/>
      <c r="G116" s="1"/>
    </row>
    <row r="117" spans="1:7" x14ac:dyDescent="0.25">
      <c r="A117" s="100" t="s">
        <v>91</v>
      </c>
      <c r="B117" s="100"/>
      <c r="C117" s="102">
        <f>$G$6</f>
        <v>855.8</v>
      </c>
      <c r="D117" s="66">
        <v>1</v>
      </c>
      <c r="E117" s="66" t="s">
        <v>40</v>
      </c>
      <c r="F117" s="61"/>
      <c r="G117" s="1"/>
    </row>
    <row r="118" spans="1:7" x14ac:dyDescent="0.25">
      <c r="A118" s="151" t="s">
        <v>107</v>
      </c>
      <c r="B118" s="151"/>
      <c r="C118" s="102">
        <f>D118*G6</f>
        <v>1369.28</v>
      </c>
      <c r="D118" s="66">
        <v>1.6</v>
      </c>
      <c r="E118" s="66" t="s">
        <v>40</v>
      </c>
      <c r="F118" s="61"/>
      <c r="G118" s="1"/>
    </row>
    <row r="119" spans="1:7" x14ac:dyDescent="0.25">
      <c r="A119" s="154" t="s">
        <v>107</v>
      </c>
      <c r="B119" s="154"/>
      <c r="C119" s="102">
        <f>D119*G6</f>
        <v>5562.7</v>
      </c>
      <c r="D119" s="66">
        <v>6.5</v>
      </c>
      <c r="E119" s="66" t="s">
        <v>40</v>
      </c>
      <c r="F119" s="61"/>
      <c r="G119" s="1"/>
    </row>
    <row r="120" spans="1:7" x14ac:dyDescent="0.25">
      <c r="A120" s="152" t="s">
        <v>108</v>
      </c>
      <c r="B120" s="152"/>
      <c r="C120" s="102">
        <f>D120*G6</f>
        <v>855.8</v>
      </c>
      <c r="D120" s="66">
        <v>1</v>
      </c>
      <c r="E120" s="66" t="s">
        <v>40</v>
      </c>
      <c r="F120" s="61"/>
      <c r="G120" s="1"/>
    </row>
    <row r="121" spans="1:7" x14ac:dyDescent="0.25">
      <c r="A121" s="125"/>
      <c r="B121" s="125"/>
      <c r="C121" s="126"/>
      <c r="D121" s="90"/>
      <c r="E121" s="90"/>
    </row>
    <row r="122" spans="1:7" x14ac:dyDescent="0.25">
      <c r="A122" s="125"/>
      <c r="B122" s="125"/>
      <c r="C122" s="126"/>
      <c r="D122" s="90"/>
      <c r="E122" s="90"/>
    </row>
    <row r="123" spans="1:7" x14ac:dyDescent="0.25">
      <c r="A123" s="79" t="s">
        <v>67</v>
      </c>
      <c r="B123" s="79"/>
      <c r="C123" s="79" t="s">
        <v>72</v>
      </c>
      <c r="D123" s="80">
        <v>1621</v>
      </c>
    </row>
    <row r="124" spans="1:7" x14ac:dyDescent="0.25">
      <c r="A124" s="103" t="s">
        <v>79</v>
      </c>
      <c r="B124" s="103"/>
      <c r="C124" s="103"/>
      <c r="D124" s="117">
        <v>4279</v>
      </c>
      <c r="E124" s="103">
        <v>42.79</v>
      </c>
    </row>
    <row r="125" spans="1:7" s="121" customFormat="1" x14ac:dyDescent="0.25">
      <c r="A125"/>
      <c r="B125"/>
      <c r="C125"/>
      <c r="D125"/>
      <c r="E125"/>
    </row>
    <row r="126" spans="1:7" x14ac:dyDescent="0.25">
      <c r="A126" s="121"/>
      <c r="B126" s="121"/>
      <c r="C126" s="121"/>
      <c r="D126" s="121"/>
      <c r="E126" s="121"/>
    </row>
  </sheetData>
  <mergeCells count="25">
    <mergeCell ref="A109:B109"/>
    <mergeCell ref="A104:C104"/>
    <mergeCell ref="A105:C105"/>
    <mergeCell ref="B10:F10"/>
    <mergeCell ref="B11:F11"/>
    <mergeCell ref="B91:C91"/>
    <mergeCell ref="A106:C106"/>
    <mergeCell ref="A108:B108"/>
    <mergeCell ref="F91:G91"/>
    <mergeCell ref="B58:C58"/>
    <mergeCell ref="B12:F12"/>
    <mergeCell ref="B13:F13"/>
    <mergeCell ref="B14:F14"/>
    <mergeCell ref="B15:F15"/>
    <mergeCell ref="B18:F18"/>
    <mergeCell ref="F58:G58"/>
    <mergeCell ref="B19:F19"/>
    <mergeCell ref="B7:F7"/>
    <mergeCell ref="B8:F8"/>
    <mergeCell ref="B9:F9"/>
    <mergeCell ref="A1:G1"/>
    <mergeCell ref="A2:F2"/>
    <mergeCell ref="B4:F4"/>
    <mergeCell ref="B5:F5"/>
    <mergeCell ref="B3:F3"/>
  </mergeCells>
  <pageMargins left="0.51181102362204722" right="0.51181102362204722" top="0.39370078740157483" bottom="0.78740157480314965" header="0.31496062992125984" footer="0.31496062992125984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2012</vt:lpstr>
      <vt:lpstr>2013</vt:lpstr>
      <vt:lpstr>2013 - LEI 1063</vt:lpstr>
      <vt:lpstr>2014</vt:lpstr>
      <vt:lpstr>'2014'!Area_de_impressao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Pref. Mato Queimado</dc:creator>
  <cp:lastModifiedBy>Usuário</cp:lastModifiedBy>
  <cp:lastPrinted>2026-01-22T20:37:32Z</cp:lastPrinted>
  <dcterms:created xsi:type="dcterms:W3CDTF">2012-12-05T10:03:06Z</dcterms:created>
  <dcterms:modified xsi:type="dcterms:W3CDTF">2026-05-08T17:01:19Z</dcterms:modified>
</cp:coreProperties>
</file>