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49\Desktop\Rótula\"/>
    </mc:Choice>
  </mc:AlternateContent>
  <bookViews>
    <workbookView xWindow="0" yWindow="0" windowWidth="24000" windowHeight="9600"/>
  </bookViews>
  <sheets>
    <sheet name="ORÇAMENTO" sheetId="1" r:id="rId1"/>
  </sheets>
  <definedNames>
    <definedName name="_xlnm.Print_Area" localSheetId="0">ORÇAMENTO!#REF!</definedName>
  </definedNames>
  <calcPr calcId="162913"/>
</workbook>
</file>

<file path=xl/calcChain.xml><?xml version="1.0" encoding="utf-8"?>
<calcChain xmlns="http://schemas.openxmlformats.org/spreadsheetml/2006/main">
  <c r="G37" i="1" l="1"/>
  <c r="I37" i="1" s="1"/>
  <c r="G36" i="1"/>
  <c r="I36" i="1" s="1"/>
  <c r="G34" i="1"/>
  <c r="I34" i="1" s="1"/>
  <c r="G33" i="1"/>
  <c r="G32" i="1"/>
  <c r="I32" i="1" s="1"/>
  <c r="G31" i="1"/>
  <c r="I31" i="1" s="1"/>
  <c r="G30" i="1"/>
  <c r="I30" i="1" s="1"/>
  <c r="I33" i="1"/>
  <c r="I29" i="1" l="1"/>
  <c r="I35" i="1"/>
  <c r="I38" i="1" l="1"/>
  <c r="G20" i="1" l="1"/>
  <c r="I20" i="1" s="1"/>
  <c r="G12" i="1" l="1"/>
  <c r="I12" i="1" s="1"/>
  <c r="G11" i="1"/>
  <c r="I11" i="1" s="1"/>
  <c r="G10" i="1"/>
  <c r="I10" i="1" s="1"/>
  <c r="G8" i="1" l="1"/>
  <c r="G26" i="1" l="1"/>
  <c r="I26" i="1" s="1"/>
  <c r="G18" i="1"/>
  <c r="I18" i="1" s="1"/>
  <c r="G17" i="1" l="1"/>
  <c r="I17" i="1" s="1"/>
  <c r="G16" i="1"/>
  <c r="I16" i="1" s="1"/>
  <c r="G15" i="1"/>
  <c r="I15" i="1" s="1"/>
  <c r="G25" i="1" l="1"/>
  <c r="I25" i="1" s="1"/>
  <c r="I24" i="1" s="1"/>
  <c r="G23" i="1"/>
  <c r="I23" i="1" s="1"/>
  <c r="G22" i="1"/>
  <c r="I22" i="1" s="1"/>
  <c r="G21" i="1"/>
  <c r="I21" i="1" s="1"/>
  <c r="G19" i="1"/>
  <c r="I19" i="1" s="1"/>
  <c r="G13" i="1"/>
  <c r="I13" i="1" s="1"/>
  <c r="G9" i="1"/>
  <c r="I9" i="1" s="1"/>
  <c r="I8" i="1"/>
  <c r="I14" i="1" l="1"/>
  <c r="I7" i="1"/>
  <c r="I27" i="1" l="1"/>
  <c r="I39" i="1" s="1"/>
</calcChain>
</file>

<file path=xl/sharedStrings.xml><?xml version="1.0" encoding="utf-8"?>
<sst xmlns="http://schemas.openxmlformats.org/spreadsheetml/2006/main" count="112" uniqueCount="89">
  <si>
    <r>
      <rPr>
        <b/>
        <sz val="8"/>
        <color rgb="FF211F1D"/>
        <rFont val="Calibri"/>
        <family val="2"/>
        <scheme val="minor"/>
      </rPr>
      <t>item</t>
    </r>
  </si>
  <si>
    <r>
      <rPr>
        <b/>
        <sz val="8"/>
        <color rgb="FF080707"/>
        <rFont val="Calibri"/>
        <family val="2"/>
        <scheme val="minor"/>
      </rPr>
      <t>DISCRIMINAÇÃO  DOS SERVIÇOS</t>
    </r>
  </si>
  <si>
    <r>
      <rPr>
        <b/>
        <sz val="8"/>
        <color rgb="FF080707"/>
        <rFont val="Calibri"/>
        <family val="2"/>
        <scheme val="minor"/>
      </rPr>
      <t>Unid</t>
    </r>
  </si>
  <si>
    <r>
      <rPr>
        <b/>
        <sz val="8"/>
        <color rgb="FF080707"/>
        <rFont val="Calibri"/>
        <family val="2"/>
        <scheme val="minor"/>
      </rPr>
      <t>Quant.</t>
    </r>
  </si>
  <si>
    <t>1.0</t>
  </si>
  <si>
    <t>1.1</t>
  </si>
  <si>
    <t>1.2</t>
  </si>
  <si>
    <t>2.1</t>
  </si>
  <si>
    <t>Custo Unitário</t>
  </si>
  <si>
    <t>TOTAL</t>
  </si>
  <si>
    <t>m²</t>
  </si>
  <si>
    <t>m³</t>
  </si>
  <si>
    <t>txkm</t>
  </si>
  <si>
    <t>TRANSPORTE MATERIAIS BETUMINOSOS</t>
  </si>
  <si>
    <t>Unitário com BDI</t>
  </si>
  <si>
    <t>1.3</t>
  </si>
  <si>
    <t>h</t>
  </si>
  <si>
    <t>Local: Município de Santo Ântonio das Missões - RS</t>
  </si>
  <si>
    <t>BDI:</t>
  </si>
  <si>
    <t>SERVIÇOS INICIAS</t>
  </si>
  <si>
    <t>Engenheiro Junior com encargos</t>
  </si>
  <si>
    <t>unid</t>
  </si>
  <si>
    <t>Encarregado geral de obras com encargos</t>
  </si>
  <si>
    <t>Mobilização e desmobilização de equipe e transporte de equipamentos</t>
  </si>
  <si>
    <t>2.2</t>
  </si>
  <si>
    <t>Transporte CBUQ(massa asfáltica), com caminhão basculate de 10 m³, em via urbana pavimentada - DMT 32 km</t>
  </si>
  <si>
    <t>Transporte Brita para usinagem, caminhão basculate de 10 m³ -Pedreira até usina de asfalto.  DMT 25 km</t>
  </si>
  <si>
    <t>Comp. 01</t>
  </si>
  <si>
    <t>ORÇAMENTO RÓTULA RUA RICARDO SANTIAGO DE GODOY</t>
  </si>
  <si>
    <t>SINAPI 06/2025</t>
  </si>
  <si>
    <t>SINAPI 065/25</t>
  </si>
  <si>
    <t>m</t>
  </si>
  <si>
    <t>unid.</t>
  </si>
  <si>
    <t>vb</t>
  </si>
  <si>
    <t>Execução de duas lombadas, com massa asfáltica CBUQ - 7,00m x 1,20 m e 6,40m x 1,20m (Conforme projeto)</t>
  </si>
  <si>
    <t>SICRO- 5213362</t>
  </si>
  <si>
    <t>Assentamento de guia (meio fio), em trecho reto, cofeccionado em croncreto pré-fabricado, dimensões 100X15X13X30 cm (comrpimeto x base inferior x base superior x altura)</t>
  </si>
  <si>
    <t>Regularização e compactação de subleito de solo predominantemente argiloso</t>
  </si>
  <si>
    <t>PAVIMENTAÇÃO ASFÁLTICA</t>
  </si>
  <si>
    <t>Transporte brita usinagem com caminhão basculante de 10m³, em via urbana pavimentada. (DMT 13,50 km)</t>
  </si>
  <si>
    <t>Execução e compactação de base e ou sub-base para pavimentação com macadame seco, com espessura de 15 cm - Exclusive carga e transporte</t>
  </si>
  <si>
    <t>Execução e compactação de base e ou sub-base para pavimentação de brita graduada simples, com espessura de 15 cm - Exclusive carga e transporte</t>
  </si>
  <si>
    <t>Execução de imprimação com alfalto diluído CM-30</t>
  </si>
  <si>
    <t>Execução pavimento com aplicação de concreto alfáltico, camada de rolamento - E= 5,0 cm- Exclusive transporte</t>
  </si>
  <si>
    <t>Santo Antônio das Missões-RS, 11 de Agosto de 2025.</t>
  </si>
  <si>
    <t>Transporte de cimento asfáltico de petróleo (CAP) com caminhão com capacidade de 30.000 L, em rodovias pavimentadas p/ DMT superior a 100 km - 490 km (Canoas - São Luiz Gonzaga)</t>
  </si>
  <si>
    <t>Transporte de asfalto diluído, com caminhão com capacidade de 30.000 L, em rodovias pavimentadas p/ DMT superior a 100 km - 490 km (Canoas - São Luiz Gonzaga)</t>
  </si>
  <si>
    <t>Cotação</t>
  </si>
  <si>
    <t>Comp. 04</t>
  </si>
  <si>
    <t>Comp. 02</t>
  </si>
  <si>
    <t>TOTAL PAVIMENTAÇÃO ASFÁLTICA</t>
  </si>
  <si>
    <t>PAVIMENTAÇÃO ASFÁLTICA - ALARGAMENTO DA PISTA</t>
  </si>
  <si>
    <t>2.0</t>
  </si>
  <si>
    <t>2.1.1</t>
  </si>
  <si>
    <t>2.1.2</t>
  </si>
  <si>
    <t>2.1.3</t>
  </si>
  <si>
    <t>2.1.4</t>
  </si>
  <si>
    <t>2.1.5</t>
  </si>
  <si>
    <t>2.2.1</t>
  </si>
  <si>
    <t>2.2.2</t>
  </si>
  <si>
    <t>1.1.1</t>
  </si>
  <si>
    <t>1.1.2</t>
  </si>
  <si>
    <t>1.1.3</t>
  </si>
  <si>
    <t>1.1.4</t>
  </si>
  <si>
    <t>1.1.5</t>
  </si>
  <si>
    <t>1.1.6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</si>
  <si>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</si>
  <si>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</si>
  <si>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</si>
  <si>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</si>
  <si>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</si>
  <si>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</si>
  <si>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</si>
  <si>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</si>
  <si>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</si>
  <si>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1.3.1</t>
  </si>
  <si>
    <t>1.3.2</t>
  </si>
  <si>
    <t>Comp. 05</t>
  </si>
  <si>
    <t>Limpeza manual e mecanizada com vassoura mecânica</t>
  </si>
  <si>
    <t>TOTAL ALARGAMENTO DA PISTA</t>
  </si>
  <si>
    <t>Execução pintura com emulsão asfáltica EA-RR-2C</t>
  </si>
  <si>
    <t>Transporte CBUQ, com caminhão basculante de 10m³, em via urbana pavimentada. (DMT 32 km)</t>
  </si>
  <si>
    <t>Transporte brita usinagem com caminhão basculante de 10m³, em via urbana pavimentada. (DMT 25 km)</t>
  </si>
  <si>
    <t>Taxão refletivo em plástico injetado- Bidirecional - Fornecimento e Instalação</t>
  </si>
  <si>
    <r>
      <t>Obra:</t>
    </r>
    <r>
      <rPr>
        <b/>
        <sz val="8"/>
        <color rgb="FF000000"/>
        <rFont val="Calibri"/>
        <family val="2"/>
        <scheme val="minor"/>
      </rPr>
      <t xml:space="preserve"> EXECUÇÃO RÓTULA COM ALARGAMENTO DA PISTA DE ROLAMENTO</t>
    </r>
  </si>
  <si>
    <t>PAVIMENTAÇÃO ASFÁLTICA - EXECUÇÃO DA RÓTULA</t>
  </si>
  <si>
    <t>TOTAL GERAL</t>
  </si>
  <si>
    <t>CARLOS JUAREZ VAZ- CREA RS 39.553</t>
  </si>
  <si>
    <t>Responsável Técnico - Engº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</si>
</sst>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#,##0;#,##0"/>
    <numFmt numFmtId="165" formatCode="###0;###0"/>
  </numFmts>
  <fonts count="14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8"/>
      <color rgb="FF211F1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80707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211F1D"/>
      <name val="Calibri"/>
      <family val="2"/>
      <scheme val="minor"/>
    </font>
    <font>
      <sz val="8"/>
      <color rgb="FF080707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8070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left" vertical="center" wrapText="1"/>
    </xf>
    <xf numFmtId="44" fontId="8" fillId="0" borderId="1" xfId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left" vertical="center" wrapText="1"/>
    </xf>
    <xf numFmtId="165" fontId="8" fillId="0" borderId="6" xfId="0" applyNumberFormat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2" fontId="8" fillId="0" borderId="6" xfId="0" applyNumberFormat="1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left" vertical="top" wrapText="1"/>
    </xf>
    <xf numFmtId="44" fontId="6" fillId="2" borderId="6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44" fontId="5" fillId="2" borderId="6" xfId="1" applyFont="1" applyFill="1" applyBorder="1" applyAlignment="1">
      <alignment horizontal="left" vertical="center" wrapText="1"/>
    </xf>
    <xf numFmtId="44" fontId="8" fillId="0" borderId="6" xfId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44" fontId="8" fillId="0" borderId="6" xfId="1" applyFont="1" applyFill="1" applyBorder="1" applyAlignment="1">
      <alignment horizontal="left" vertical="center" wrapText="1"/>
    </xf>
    <xf numFmtId="44" fontId="6" fillId="2" borderId="6" xfId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top"/>
    </xf>
    <xf numFmtId="44" fontId="8" fillId="0" borderId="6" xfId="1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top" wrapText="1"/>
    </xf>
    <xf numFmtId="44" fontId="8" fillId="0" borderId="6" xfId="1" applyFont="1" applyFill="1" applyBorder="1" applyAlignment="1">
      <alignment horizontal="left" vertical="center" wrapText="1"/>
    </xf>
    <xf numFmtId="44" fontId="5" fillId="2" borderId="6" xfId="1" applyFont="1" applyFill="1" applyBorder="1" applyAlignment="1">
      <alignment horizontal="left" vertical="center" wrapText="1"/>
    </xf>
    <xf numFmtId="44" fontId="6" fillId="2" borderId="6" xfId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left" vertical="top" wrapText="1"/>
    </xf>
    <xf numFmtId="44" fontId="12" fillId="2" borderId="6" xfId="1" applyFont="1" applyFill="1" applyBorder="1" applyAlignment="1">
      <alignment horizontal="left" vertical="top" wrapText="1"/>
    </xf>
    <xf numFmtId="44" fontId="8" fillId="0" borderId="2" xfId="1" applyFont="1" applyFill="1" applyBorder="1" applyAlignment="1">
      <alignment horizontal="left" vertical="center" wrapText="1"/>
    </xf>
    <xf numFmtId="44" fontId="8" fillId="0" borderId="3" xfId="1" applyFont="1" applyFill="1" applyBorder="1" applyAlignment="1">
      <alignment horizontal="left" vertical="center" wrapText="1"/>
    </xf>
    <xf numFmtId="10" fontId="6" fillId="0" borderId="11" xfId="2" applyNumberFormat="1" applyFont="1" applyFill="1" applyBorder="1" applyAlignment="1">
      <alignment horizontal="left" vertical="center"/>
    </xf>
    <xf numFmtId="10" fontId="6" fillId="0" borderId="12" xfId="2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right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44" fontId="5" fillId="2" borderId="2" xfId="1" applyFont="1" applyFill="1" applyBorder="1" applyAlignment="1">
      <alignment horizontal="left" vertical="top" wrapText="1"/>
    </xf>
    <xf numFmtId="44" fontId="5" fillId="2" borderId="3" xfId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4" fontId="3" fillId="0" borderId="2" xfId="1" applyFont="1" applyFill="1" applyBorder="1" applyAlignment="1">
      <alignment horizontal="center" vertical="top" wrapText="1"/>
    </xf>
    <xf numFmtId="44" fontId="3" fillId="0" borderId="3" xfId="1" applyFont="1" applyFill="1" applyBorder="1" applyAlignment="1">
      <alignment horizontal="center" vertical="top" wrapText="1"/>
    </xf>
    <xf numFmtId="44" fontId="6" fillId="2" borderId="6" xfId="1" applyFont="1" applyFill="1" applyBorder="1" applyAlignment="1">
      <alignment horizontal="left" vertical="center" wrapText="1"/>
    </xf>
    <xf numFmtId="44" fontId="5" fillId="2" borderId="6" xfId="1" applyFont="1" applyFill="1" applyBorder="1" applyAlignment="1">
      <alignment horizontal="left" vertical="center" wrapText="1"/>
    </xf>
    <xf numFmtId="44" fontId="8" fillId="0" borderId="6" xfId="1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top" wrapText="1"/>
    </xf>
    <xf numFmtId="44" fontId="4" fillId="2" borderId="6" xfId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top" wrapText="1"/>
    </xf>
    <xf numFmtId="44" fontId="13" fillId="2" borderId="6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zoomScale="120" zoomScaleNormal="120" zoomScalePageLayoutView="110" workbookViewId="0">
      <selection activeCell="J43" sqref="A1:J43"/>
    </sheetView>
  </sheetViews>
  <sheetFormatPr defaultColWidth="9.33203125" defaultRowHeight="12.75" x14ac:dyDescent="0.2"/>
  <cols>
    <col min="1" max="1" width="10.33203125" customWidth="1"/>
    <col min="2" max="2" width="4.6640625" customWidth="1"/>
    <col min="3" max="3" width="51.6640625" customWidth="1"/>
    <col min="4" max="4" width="5.83203125" customWidth="1"/>
    <col min="5" max="5" width="8.83203125" customWidth="1"/>
    <col min="6" max="6" width="11.5" customWidth="1"/>
    <col min="7" max="7" width="2.1640625" customWidth="1"/>
    <col min="8" max="8" width="9.33203125" customWidth="1"/>
    <col min="9" max="9" width="5.83203125" customWidth="1"/>
    <col min="10" max="10" width="10" customWidth="1"/>
    <col min="11" max="11" width="4.6640625" customWidth="1"/>
  </cols>
  <sheetData>
    <row r="1" spans="1:10" ht="21" x14ac:dyDescent="0.2">
      <c r="A1" s="71" t="s">
        <v>28</v>
      </c>
      <c r="B1" s="72"/>
      <c r="C1" s="72"/>
      <c r="D1" s="72"/>
      <c r="E1" s="72"/>
      <c r="F1" s="72"/>
      <c r="G1" s="72"/>
      <c r="H1" s="72"/>
      <c r="I1" s="72"/>
      <c r="J1" s="73"/>
    </row>
    <row r="2" spans="1:10" x14ac:dyDescent="0.2">
      <c r="A2" s="13" t="s">
        <v>84</v>
      </c>
      <c r="B2" s="10"/>
      <c r="C2" s="10"/>
      <c r="D2" s="10"/>
      <c r="E2" s="10"/>
      <c r="F2" s="10"/>
      <c r="G2" s="74" t="s">
        <v>29</v>
      </c>
      <c r="H2" s="74"/>
      <c r="I2" s="74"/>
      <c r="J2" s="75"/>
    </row>
    <row r="3" spans="1:10" x14ac:dyDescent="0.2">
      <c r="A3" s="16" t="s">
        <v>17</v>
      </c>
      <c r="B3" s="17"/>
      <c r="C3" s="17"/>
      <c r="D3" s="10"/>
      <c r="E3" s="10"/>
      <c r="F3" s="10"/>
      <c r="G3" s="52"/>
      <c r="H3" s="52"/>
      <c r="I3" s="52"/>
      <c r="J3" s="53"/>
    </row>
    <row r="4" spans="1:10" x14ac:dyDescent="0.2">
      <c r="A4" s="14"/>
      <c r="B4" s="15"/>
      <c r="C4" s="15"/>
      <c r="D4" s="15"/>
      <c r="E4" s="15"/>
      <c r="F4" s="15"/>
      <c r="G4" s="70" t="s">
        <v>18</v>
      </c>
      <c r="H4" s="70"/>
      <c r="I4" s="68">
        <v>0.26050000000000001</v>
      </c>
      <c r="J4" s="69"/>
    </row>
    <row r="5" spans="1:10" ht="22.5" x14ac:dyDescent="0.2">
      <c r="A5" s="11" t="s">
        <v>30</v>
      </c>
      <c r="B5" s="12" t="s">
        <v>0</v>
      </c>
      <c r="C5" s="12" t="s">
        <v>1</v>
      </c>
      <c r="D5" s="12" t="s">
        <v>2</v>
      </c>
      <c r="E5" s="12" t="s">
        <v>3</v>
      </c>
      <c r="F5" s="47" t="s">
        <v>8</v>
      </c>
      <c r="G5" s="80" t="s">
        <v>14</v>
      </c>
      <c r="H5" s="81"/>
      <c r="I5" s="80" t="s">
        <v>9</v>
      </c>
      <c r="J5" s="81"/>
    </row>
    <row r="6" spans="1:10" x14ac:dyDescent="0.2">
      <c r="A6" s="2"/>
      <c r="B6" s="3" t="s">
        <v>4</v>
      </c>
      <c r="C6" s="2" t="s">
        <v>85</v>
      </c>
      <c r="D6" s="3"/>
      <c r="E6" s="2"/>
      <c r="F6" s="1"/>
      <c r="G6" s="82"/>
      <c r="H6" s="83"/>
      <c r="I6" s="84"/>
      <c r="J6" s="85"/>
    </row>
    <row r="7" spans="1:10" x14ac:dyDescent="0.2">
      <c r="A7" s="4"/>
      <c r="B7" s="39" t="s">
        <v>5</v>
      </c>
      <c r="C7" s="49" t="s">
        <v>19</v>
      </c>
      <c r="D7" s="5"/>
      <c r="E7" s="4"/>
      <c r="F7" s="4"/>
      <c r="G7" s="76"/>
      <c r="H7" s="77"/>
      <c r="I7" s="78">
        <f>SUM(I8:J13)</f>
        <v>33620.522384999997</v>
      </c>
      <c r="J7" s="79"/>
    </row>
    <row r="8" spans="1:10" ht="22.5" x14ac:dyDescent="0.2">
      <c r="A8" s="33" t="s">
        <v>27</v>
      </c>
      <c r="B8" s="40" t="s">
        <v>60</v>
      </c>
      <c r="C8" s="35" t="s">
        <v>23</v>
      </c>
      <c r="D8" s="30" t="s">
        <v>21</v>
      </c>
      <c r="E8" s="9">
        <v>2</v>
      </c>
      <c r="F8" s="8">
        <v>4573.6400000000003</v>
      </c>
      <c r="G8" s="66">
        <f>F8*I4+F8</f>
        <v>5765.0732200000002</v>
      </c>
      <c r="H8" s="67"/>
      <c r="I8" s="66">
        <f>G8*E8</f>
        <v>11530.14644</v>
      </c>
      <c r="J8" s="67"/>
    </row>
    <row r="9" spans="1:10" ht="15.75" customHeight="1" x14ac:dyDescent="0.2">
      <c r="A9" s="7">
        <v>90777</v>
      </c>
      <c r="B9" s="40" t="s">
        <v>61</v>
      </c>
      <c r="C9" s="33" t="s">
        <v>20</v>
      </c>
      <c r="D9" s="30" t="s">
        <v>16</v>
      </c>
      <c r="E9" s="9">
        <v>15</v>
      </c>
      <c r="F9" s="8">
        <v>128.93</v>
      </c>
      <c r="G9" s="66">
        <f>F9*I4+F9</f>
        <v>162.516265</v>
      </c>
      <c r="H9" s="67"/>
      <c r="I9" s="66">
        <f>E9*G9</f>
        <v>2437.7439749999999</v>
      </c>
      <c r="J9" s="67"/>
    </row>
    <row r="10" spans="1:10" ht="16.5" customHeight="1" x14ac:dyDescent="0.2">
      <c r="A10" s="6">
        <v>90776</v>
      </c>
      <c r="B10" s="40" t="s">
        <v>62</v>
      </c>
      <c r="C10" s="33" t="s">
        <v>22</v>
      </c>
      <c r="D10" s="30" t="s">
        <v>16</v>
      </c>
      <c r="E10" s="9">
        <v>30</v>
      </c>
      <c r="F10" s="8">
        <v>73.260000000000005</v>
      </c>
      <c r="G10" s="66">
        <f>F10*I4+F10</f>
        <v>92.34423000000001</v>
      </c>
      <c r="H10" s="67"/>
      <c r="I10" s="66">
        <f t="shared" ref="I10:I11" si="0">E10*G10</f>
        <v>2770.3269000000005</v>
      </c>
      <c r="J10" s="67"/>
    </row>
    <row r="11" spans="1:10" ht="33.75" x14ac:dyDescent="0.2">
      <c r="A11" s="6">
        <v>94273</v>
      </c>
      <c r="B11" s="40" t="s">
        <v>63</v>
      </c>
      <c r="C11" s="36" t="s">
        <v>36</v>
      </c>
      <c r="D11" s="30" t="s">
        <v>31</v>
      </c>
      <c r="E11" s="9">
        <v>61</v>
      </c>
      <c r="F11" s="8">
        <v>50.69</v>
      </c>
      <c r="G11" s="66">
        <f>F11*I4+F11</f>
        <v>63.894745</v>
      </c>
      <c r="H11" s="67"/>
      <c r="I11" s="66">
        <f t="shared" si="0"/>
        <v>3897.5794449999999</v>
      </c>
      <c r="J11" s="67"/>
    </row>
    <row r="12" spans="1:10" ht="22.5" x14ac:dyDescent="0.2">
      <c r="A12" s="6" t="s">
        <v>35</v>
      </c>
      <c r="B12" s="40" t="s">
        <v>64</v>
      </c>
      <c r="C12" s="33" t="s">
        <v>83</v>
      </c>
      <c r="D12" s="30" t="s">
        <v>32</v>
      </c>
      <c r="E12" s="9">
        <v>75</v>
      </c>
      <c r="F12" s="8">
        <v>85.35</v>
      </c>
      <c r="G12" s="66">
        <f>F12*I4+F12</f>
        <v>107.583675</v>
      </c>
      <c r="H12" s="67"/>
      <c r="I12" s="66">
        <f t="shared" ref="I12" si="1">E12*G12</f>
        <v>8068.7756250000002</v>
      </c>
      <c r="J12" s="67"/>
    </row>
    <row r="13" spans="1:10" ht="22.5" x14ac:dyDescent="0.2">
      <c r="A13" s="6" t="s">
        <v>47</v>
      </c>
      <c r="B13" s="40" t="s">
        <v>65</v>
      </c>
      <c r="C13" s="33" t="s">
        <v>34</v>
      </c>
      <c r="D13" s="30" t="s">
        <v>33</v>
      </c>
      <c r="E13" s="9">
        <v>1</v>
      </c>
      <c r="F13" s="8">
        <v>3900</v>
      </c>
      <c r="G13" s="66">
        <f>F13*I4+F13</f>
        <v>4915.95</v>
      </c>
      <c r="H13" s="67"/>
      <c r="I13" s="66">
        <f>E13*G13</f>
        <v>4915.95</v>
      </c>
      <c r="J13" s="67"/>
    </row>
    <row r="14" spans="1:10" x14ac:dyDescent="0.2">
      <c r="A14" s="18"/>
      <c r="B14" s="41" t="s">
        <v>6</v>
      </c>
      <c r="C14" s="34" t="s">
        <v>38</v>
      </c>
      <c r="D14" s="19"/>
      <c r="E14" s="20"/>
      <c r="F14" s="51"/>
      <c r="G14" s="86"/>
      <c r="H14" s="86"/>
      <c r="I14" s="87">
        <f>SUM(I15:J23)+0.01</f>
        <v>47415.5691745</v>
      </c>
      <c r="J14" s="87"/>
    </row>
    <row r="15" spans="1:10" ht="22.5" x14ac:dyDescent="0.2">
      <c r="A15" s="21">
        <v>100576</v>
      </c>
      <c r="B15" s="38" t="s">
        <v>66</v>
      </c>
      <c r="C15" s="36" t="s">
        <v>37</v>
      </c>
      <c r="D15" s="31" t="s">
        <v>10</v>
      </c>
      <c r="E15" s="23">
        <v>256.57</v>
      </c>
      <c r="F15" s="50">
        <v>4.17</v>
      </c>
      <c r="G15" s="88">
        <f>F15*I4+F15</f>
        <v>5.2562850000000001</v>
      </c>
      <c r="H15" s="88"/>
      <c r="I15" s="88">
        <f t="shared" ref="I15" si="2">G15*E15</f>
        <v>1348.6050424499999</v>
      </c>
      <c r="J15" s="88"/>
    </row>
    <row r="16" spans="1:10" ht="33.75" customHeight="1" x14ac:dyDescent="0.2">
      <c r="A16" s="21">
        <v>96400</v>
      </c>
      <c r="B16" s="38" t="s">
        <v>67</v>
      </c>
      <c r="C16" s="24" t="s">
        <v>40</v>
      </c>
      <c r="D16" s="31" t="s">
        <v>11</v>
      </c>
      <c r="E16" s="23">
        <v>38.49</v>
      </c>
      <c r="F16" s="54">
        <v>151.36000000000001</v>
      </c>
      <c r="G16" s="88">
        <f>F16*I4+F16</f>
        <v>190.78928000000002</v>
      </c>
      <c r="H16" s="88"/>
      <c r="I16" s="88">
        <f t="shared" ref="I16:I18" si="3">G16*E16</f>
        <v>7343.4793872000009</v>
      </c>
      <c r="J16" s="88"/>
    </row>
    <row r="17" spans="1:10" ht="22.5" x14ac:dyDescent="0.2">
      <c r="A17" s="21">
        <v>93596</v>
      </c>
      <c r="B17" s="38" t="s">
        <v>68</v>
      </c>
      <c r="C17" s="36" t="s">
        <v>39</v>
      </c>
      <c r="D17" s="32" t="s">
        <v>12</v>
      </c>
      <c r="E17" s="23">
        <v>1246.93</v>
      </c>
      <c r="F17" s="50">
        <v>0.69</v>
      </c>
      <c r="G17" s="88">
        <f>F17*I4+F17</f>
        <v>0.86974499999999999</v>
      </c>
      <c r="H17" s="88"/>
      <c r="I17" s="88">
        <f t="shared" si="3"/>
        <v>1084.51113285</v>
      </c>
      <c r="J17" s="88"/>
    </row>
    <row r="18" spans="1:10" ht="33.75" x14ac:dyDescent="0.2">
      <c r="A18" s="33">
        <v>96396</v>
      </c>
      <c r="B18" s="38" t="s">
        <v>69</v>
      </c>
      <c r="C18" s="24" t="s">
        <v>41</v>
      </c>
      <c r="D18" s="31" t="s">
        <v>10</v>
      </c>
      <c r="E18" s="23">
        <v>39.49</v>
      </c>
      <c r="F18" s="54">
        <v>163.95</v>
      </c>
      <c r="G18" s="88">
        <f>F18*I4+F18</f>
        <v>206.658975</v>
      </c>
      <c r="H18" s="88"/>
      <c r="I18" s="88">
        <f t="shared" si="3"/>
        <v>8160.96292275</v>
      </c>
      <c r="J18" s="88"/>
    </row>
    <row r="19" spans="1:10" ht="22.5" x14ac:dyDescent="0.2">
      <c r="A19" s="21">
        <v>93596</v>
      </c>
      <c r="B19" s="38" t="s">
        <v>70</v>
      </c>
      <c r="C19" s="36" t="s">
        <v>39</v>
      </c>
      <c r="D19" s="32" t="s">
        <v>12</v>
      </c>
      <c r="E19" s="23">
        <v>1039.1099999999999</v>
      </c>
      <c r="F19" s="46">
        <v>0.69</v>
      </c>
      <c r="G19" s="88">
        <f>F19*I4+F19</f>
        <v>0.86974499999999999</v>
      </c>
      <c r="H19" s="88"/>
      <c r="I19" s="88">
        <f t="shared" ref="I19:I23" si="4">G19*E19</f>
        <v>903.76072694999993</v>
      </c>
      <c r="J19" s="88"/>
    </row>
    <row r="20" spans="1:10" ht="22.5" x14ac:dyDescent="0.2">
      <c r="A20" s="33" t="s">
        <v>48</v>
      </c>
      <c r="B20" s="38" t="s">
        <v>71</v>
      </c>
      <c r="C20" s="36" t="s">
        <v>42</v>
      </c>
      <c r="D20" s="32" t="s">
        <v>10</v>
      </c>
      <c r="E20" s="23">
        <v>256.57</v>
      </c>
      <c r="F20" s="56">
        <v>9.2899999999999991</v>
      </c>
      <c r="G20" s="88">
        <f>F20*I4+F20</f>
        <v>11.710044999999999</v>
      </c>
      <c r="H20" s="88"/>
      <c r="I20" s="88">
        <f t="shared" ref="I20" si="5">G20*E20</f>
        <v>3004.4462456499996</v>
      </c>
      <c r="J20" s="88"/>
    </row>
    <row r="21" spans="1:10" ht="22.5" x14ac:dyDescent="0.2">
      <c r="A21" s="33" t="s">
        <v>49</v>
      </c>
      <c r="B21" s="38" t="s">
        <v>72</v>
      </c>
      <c r="C21" s="36" t="s">
        <v>43</v>
      </c>
      <c r="D21" s="32" t="s">
        <v>11</v>
      </c>
      <c r="E21" s="23">
        <v>12.83</v>
      </c>
      <c r="F21" s="46">
        <v>1485.83</v>
      </c>
      <c r="G21" s="88">
        <f>F21*I4+F21</f>
        <v>1872.888715</v>
      </c>
      <c r="H21" s="88"/>
      <c r="I21" s="88">
        <f t="shared" si="4"/>
        <v>24029.162213449999</v>
      </c>
      <c r="J21" s="88"/>
    </row>
    <row r="22" spans="1:10" ht="22.5" x14ac:dyDescent="0.2">
      <c r="A22" s="21">
        <v>93595</v>
      </c>
      <c r="B22" s="38" t="s">
        <v>73</v>
      </c>
      <c r="C22" s="36" t="s">
        <v>25</v>
      </c>
      <c r="D22" s="32" t="s">
        <v>12</v>
      </c>
      <c r="E22" s="23">
        <v>1001.65</v>
      </c>
      <c r="F22" s="46">
        <v>0.69</v>
      </c>
      <c r="G22" s="88">
        <f>F22*I4+F22</f>
        <v>0.86974499999999999</v>
      </c>
      <c r="H22" s="88"/>
      <c r="I22" s="88">
        <f t="shared" si="4"/>
        <v>871.18007924999995</v>
      </c>
      <c r="J22" s="88"/>
    </row>
    <row r="23" spans="1:10" ht="22.5" x14ac:dyDescent="0.2">
      <c r="A23" s="21">
        <v>93596</v>
      </c>
      <c r="B23" s="38" t="s">
        <v>74</v>
      </c>
      <c r="C23" s="36" t="s">
        <v>26</v>
      </c>
      <c r="D23" s="32" t="s">
        <v>12</v>
      </c>
      <c r="E23" s="23">
        <v>769.71</v>
      </c>
      <c r="F23" s="46">
        <v>0.69</v>
      </c>
      <c r="G23" s="88">
        <f>F23*I4+F23</f>
        <v>0.86974499999999999</v>
      </c>
      <c r="H23" s="88"/>
      <c r="I23" s="88">
        <f t="shared" si="4"/>
        <v>669.45142395000005</v>
      </c>
      <c r="J23" s="88"/>
    </row>
    <row r="24" spans="1:10" x14ac:dyDescent="0.2">
      <c r="A24" s="25"/>
      <c r="B24" s="41" t="s">
        <v>15</v>
      </c>
      <c r="C24" s="34" t="s">
        <v>13</v>
      </c>
      <c r="D24" s="26"/>
      <c r="E24" s="27"/>
      <c r="F24" s="45"/>
      <c r="G24" s="87"/>
      <c r="H24" s="87"/>
      <c r="I24" s="87">
        <f>SUM(I25:J26)</f>
        <v>801.98051999999984</v>
      </c>
      <c r="J24" s="87"/>
    </row>
    <row r="25" spans="1:10" ht="38.25" customHeight="1" x14ac:dyDescent="0.2">
      <c r="A25" s="22">
        <v>102331</v>
      </c>
      <c r="B25" s="42" t="s">
        <v>75</v>
      </c>
      <c r="C25" s="37" t="s">
        <v>45</v>
      </c>
      <c r="D25" s="31" t="s">
        <v>12</v>
      </c>
      <c r="E25" s="23">
        <v>908.92</v>
      </c>
      <c r="F25" s="46">
        <v>0.6</v>
      </c>
      <c r="G25" s="88">
        <f>F25*I4+F25</f>
        <v>0.75629999999999997</v>
      </c>
      <c r="H25" s="88"/>
      <c r="I25" s="88">
        <f>G25*E25</f>
        <v>687.4161959999999</v>
      </c>
      <c r="J25" s="88"/>
    </row>
    <row r="26" spans="1:10" ht="33.75" x14ac:dyDescent="0.2">
      <c r="A26" s="22">
        <v>102331</v>
      </c>
      <c r="B26" s="42" t="s">
        <v>76</v>
      </c>
      <c r="C26" s="37" t="s">
        <v>46</v>
      </c>
      <c r="D26" s="31" t="s">
        <v>12</v>
      </c>
      <c r="E26" s="23">
        <v>151.47999999999999</v>
      </c>
      <c r="F26" s="54">
        <v>0.6</v>
      </c>
      <c r="G26" s="88">
        <f>F26*I4+F26</f>
        <v>0.75629999999999997</v>
      </c>
      <c r="H26" s="88"/>
      <c r="I26" s="88">
        <f>G26*E26</f>
        <v>114.56432399999998</v>
      </c>
      <c r="J26" s="88"/>
    </row>
    <row r="27" spans="1:10" x14ac:dyDescent="0.2">
      <c r="A27" s="48"/>
      <c r="B27" s="19"/>
      <c r="C27" s="59" t="s">
        <v>50</v>
      </c>
      <c r="D27" s="48"/>
      <c r="E27" s="28"/>
      <c r="F27" s="29"/>
      <c r="G27" s="89"/>
      <c r="H27" s="89"/>
      <c r="I27" s="90">
        <f>SUM(I7,I14,I24)</f>
        <v>81838.072079499994</v>
      </c>
      <c r="J27" s="90"/>
    </row>
    <row r="28" spans="1:10" x14ac:dyDescent="0.2">
      <c r="A28" s="21"/>
      <c r="B28" s="60" t="s">
        <v>52</v>
      </c>
      <c r="C28" s="2" t="s">
        <v>51</v>
      </c>
      <c r="D28" s="31"/>
      <c r="E28" s="23"/>
      <c r="F28" s="56"/>
      <c r="G28" s="88"/>
      <c r="H28" s="88"/>
      <c r="I28" s="88"/>
      <c r="J28" s="88"/>
    </row>
    <row r="29" spans="1:10" x14ac:dyDescent="0.2">
      <c r="A29" s="18"/>
      <c r="B29" s="41" t="s">
        <v>7</v>
      </c>
      <c r="C29" s="34" t="s">
        <v>38</v>
      </c>
      <c r="D29" s="19"/>
      <c r="E29" s="20"/>
      <c r="F29" s="58"/>
      <c r="G29" s="86"/>
      <c r="H29" s="86"/>
      <c r="I29" s="87">
        <f>SUM(I30:J34)</f>
        <v>31250.650914850004</v>
      </c>
      <c r="J29" s="87"/>
    </row>
    <row r="30" spans="1:10" ht="22.5" x14ac:dyDescent="0.2">
      <c r="A30" s="21">
        <v>100576</v>
      </c>
      <c r="B30" s="38" t="s">
        <v>53</v>
      </c>
      <c r="C30" s="36" t="s">
        <v>78</v>
      </c>
      <c r="D30" s="31" t="s">
        <v>10</v>
      </c>
      <c r="E30" s="23">
        <v>294.20999999999998</v>
      </c>
      <c r="F30" s="56">
        <v>2.6</v>
      </c>
      <c r="G30" s="88">
        <f>F30*I4+F30</f>
        <v>3.2773000000000003</v>
      </c>
      <c r="H30" s="88"/>
      <c r="I30" s="88">
        <f t="shared" ref="I30:I34" si="6">G30*E30</f>
        <v>964.21443299999999</v>
      </c>
      <c r="J30" s="88"/>
    </row>
    <row r="31" spans="1:10" ht="17.25" customHeight="1" x14ac:dyDescent="0.2">
      <c r="A31" s="33" t="s">
        <v>77</v>
      </c>
      <c r="B31" s="38" t="s">
        <v>54</v>
      </c>
      <c r="C31" s="24" t="s">
        <v>80</v>
      </c>
      <c r="D31" s="31" t="s">
        <v>11</v>
      </c>
      <c r="E31" s="23">
        <v>294.20999999999998</v>
      </c>
      <c r="F31" s="56">
        <v>2.58</v>
      </c>
      <c r="G31" s="88">
        <f>F31*I4+F31</f>
        <v>3.2520899999999999</v>
      </c>
      <c r="H31" s="88"/>
      <c r="I31" s="88">
        <f t="shared" si="6"/>
        <v>956.79739889999996</v>
      </c>
      <c r="J31" s="88"/>
    </row>
    <row r="32" spans="1:10" ht="22.5" x14ac:dyDescent="0.2">
      <c r="A32" s="33" t="s">
        <v>49</v>
      </c>
      <c r="B32" s="38" t="s">
        <v>55</v>
      </c>
      <c r="C32" s="36" t="s">
        <v>43</v>
      </c>
      <c r="D32" s="32" t="s">
        <v>11</v>
      </c>
      <c r="E32" s="23">
        <v>14.71</v>
      </c>
      <c r="F32" s="56">
        <v>1485.83</v>
      </c>
      <c r="G32" s="88">
        <f>F32*I4+F32</f>
        <v>1872.888715</v>
      </c>
      <c r="H32" s="88"/>
      <c r="I32" s="88">
        <f t="shared" si="6"/>
        <v>27550.192997650003</v>
      </c>
      <c r="J32" s="88"/>
    </row>
    <row r="33" spans="1:10" ht="22.5" x14ac:dyDescent="0.2">
      <c r="A33" s="21">
        <v>93595</v>
      </c>
      <c r="B33" s="38" t="s">
        <v>56</v>
      </c>
      <c r="C33" s="36" t="s">
        <v>81</v>
      </c>
      <c r="D33" s="31" t="s">
        <v>10</v>
      </c>
      <c r="E33" s="23">
        <v>1148.5999999999999</v>
      </c>
      <c r="F33" s="56">
        <v>0.69</v>
      </c>
      <c r="G33" s="88">
        <f>F33*I4+F33</f>
        <v>0.86974499999999999</v>
      </c>
      <c r="H33" s="88"/>
      <c r="I33" s="88">
        <f t="shared" si="6"/>
        <v>998.98910699999988</v>
      </c>
      <c r="J33" s="88"/>
    </row>
    <row r="34" spans="1:10" ht="22.5" x14ac:dyDescent="0.2">
      <c r="A34" s="33">
        <v>96396</v>
      </c>
      <c r="B34" s="38" t="s">
        <v>57</v>
      </c>
      <c r="C34" s="36" t="s">
        <v>82</v>
      </c>
      <c r="D34" s="32" t="s">
        <v>12</v>
      </c>
      <c r="E34" s="23">
        <v>897.34</v>
      </c>
      <c r="F34" s="56">
        <v>0.69</v>
      </c>
      <c r="G34" s="88">
        <f>F34*I4+F34</f>
        <v>0.86974499999999999</v>
      </c>
      <c r="H34" s="88"/>
      <c r="I34" s="88">
        <f t="shared" si="6"/>
        <v>780.45697830000006</v>
      </c>
      <c r="J34" s="88"/>
    </row>
    <row r="35" spans="1:10" x14ac:dyDescent="0.2">
      <c r="A35" s="25"/>
      <c r="B35" s="41" t="s">
        <v>24</v>
      </c>
      <c r="C35" s="34" t="s">
        <v>13</v>
      </c>
      <c r="D35" s="26"/>
      <c r="E35" s="27"/>
      <c r="F35" s="57"/>
      <c r="G35" s="87"/>
      <c r="H35" s="87"/>
      <c r="I35" s="87">
        <f>SUM(I36:J37)</f>
        <v>899.89111799999989</v>
      </c>
      <c r="J35" s="87"/>
    </row>
    <row r="36" spans="1:10" ht="45" x14ac:dyDescent="0.2">
      <c r="A36" s="22">
        <v>102331</v>
      </c>
      <c r="B36" s="42" t="s">
        <v>58</v>
      </c>
      <c r="C36" s="37" t="s">
        <v>45</v>
      </c>
      <c r="D36" s="31" t="s">
        <v>12</v>
      </c>
      <c r="E36" s="23">
        <v>1059.58</v>
      </c>
      <c r="F36" s="56">
        <v>0.6</v>
      </c>
      <c r="G36" s="88">
        <f>F36*I4+F36</f>
        <v>0.75629999999999997</v>
      </c>
      <c r="H36" s="88"/>
      <c r="I36" s="88">
        <f>G36*E36</f>
        <v>801.36035399999992</v>
      </c>
      <c r="J36" s="88"/>
    </row>
    <row r="37" spans="1:10" ht="33.75" x14ac:dyDescent="0.2">
      <c r="A37" s="22">
        <v>102331</v>
      </c>
      <c r="B37" s="42" t="s">
        <v>59</v>
      </c>
      <c r="C37" s="37" t="s">
        <v>46</v>
      </c>
      <c r="D37" s="31" t="s">
        <v>12</v>
      </c>
      <c r="E37" s="23">
        <v>130.28</v>
      </c>
      <c r="F37" s="56">
        <v>0.6</v>
      </c>
      <c r="G37" s="88">
        <f>F37*I4+F37</f>
        <v>0.75629999999999997</v>
      </c>
      <c r="H37" s="88"/>
      <c r="I37" s="88">
        <f>G37*E37</f>
        <v>98.530763999999991</v>
      </c>
      <c r="J37" s="88"/>
    </row>
    <row r="38" spans="1:10" x14ac:dyDescent="0.2">
      <c r="A38" s="55"/>
      <c r="B38" s="19"/>
      <c r="C38" s="59" t="s">
        <v>79</v>
      </c>
      <c r="D38" s="55"/>
      <c r="E38" s="28"/>
      <c r="F38" s="29"/>
      <c r="G38" s="89"/>
      <c r="H38" s="89"/>
      <c r="I38" s="90">
        <f>SUM(I29,I35)</f>
        <v>32150.542032850004</v>
      </c>
      <c r="J38" s="90"/>
    </row>
    <row r="39" spans="1:10" x14ac:dyDescent="0.2">
      <c r="A39" s="61"/>
      <c r="B39" s="62"/>
      <c r="C39" s="63" t="s">
        <v>86</v>
      </c>
      <c r="D39" s="61"/>
      <c r="E39" s="64"/>
      <c r="F39" s="65"/>
      <c r="G39" s="91"/>
      <c r="H39" s="91"/>
      <c r="I39" s="92">
        <f>SUM(I27,I38)</f>
        <v>113988.61411235</v>
      </c>
      <c r="J39" s="92"/>
    </row>
    <row r="40" spans="1:10" x14ac:dyDescent="0.2">
      <c r="C40" s="43" t="s">
        <v>44</v>
      </c>
    </row>
    <row r="41" spans="1:10" x14ac:dyDescent="0.2">
      <c r="C41" s="43"/>
    </row>
    <row r="42" spans="1:10" x14ac:dyDescent="0.2">
      <c r="C42" s="43" t="s">
        <v>87</v>
      </c>
    </row>
    <row r="43" spans="1:10" x14ac:dyDescent="0.2">
      <c r="C43" t="s">
        <v>88</v>
      </c>
    </row>
    <row r="44" spans="1:10" x14ac:dyDescent="0.2">
      <c r="C44" s="44"/>
      <c r="E44" s="44"/>
    </row>
    <row r="45" spans="1:10" x14ac:dyDescent="0.2">
      <c r="C45" s="43"/>
      <c r="E45" s="43"/>
    </row>
    <row r="49" spans="3:3" x14ac:dyDescent="0.2">
      <c r="C49" s="44"/>
    </row>
    <row r="50" spans="3:3" x14ac:dyDescent="0.2">
      <c r="C50" s="43"/>
    </row>
  </sheetData>
  <mergeCells count="74">
    <mergeCell ref="G28:H28"/>
    <mergeCell ref="I28:J28"/>
    <mergeCell ref="G38:H38"/>
    <mergeCell ref="I38:J38"/>
    <mergeCell ref="G39:H39"/>
    <mergeCell ref="I39:J39"/>
    <mergeCell ref="G35:H35"/>
    <mergeCell ref="I35:J35"/>
    <mergeCell ref="G36:H36"/>
    <mergeCell ref="I36:J36"/>
    <mergeCell ref="G37:H37"/>
    <mergeCell ref="I37:J37"/>
    <mergeCell ref="G32:H32"/>
    <mergeCell ref="I32:J32"/>
    <mergeCell ref="G33:H33"/>
    <mergeCell ref="I33:J33"/>
    <mergeCell ref="G34:H34"/>
    <mergeCell ref="I34:J34"/>
    <mergeCell ref="G29:H29"/>
    <mergeCell ref="I29:J29"/>
    <mergeCell ref="G30:H30"/>
    <mergeCell ref="I30:J30"/>
    <mergeCell ref="G31:H31"/>
    <mergeCell ref="I31:J31"/>
    <mergeCell ref="G27:H27"/>
    <mergeCell ref="I27:J27"/>
    <mergeCell ref="G23:H23"/>
    <mergeCell ref="I23:J23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19:H19"/>
    <mergeCell ref="I19:J19"/>
    <mergeCell ref="G20:H20"/>
    <mergeCell ref="I20:J20"/>
    <mergeCell ref="G15:H15"/>
    <mergeCell ref="I15:J15"/>
    <mergeCell ref="G18:H18"/>
    <mergeCell ref="I18:J18"/>
    <mergeCell ref="G16:H16"/>
    <mergeCell ref="I16:J16"/>
    <mergeCell ref="G17:H17"/>
    <mergeCell ref="I17:J17"/>
    <mergeCell ref="G9:H9"/>
    <mergeCell ref="I9:J9"/>
    <mergeCell ref="G14:H14"/>
    <mergeCell ref="I14:J14"/>
    <mergeCell ref="G13:H13"/>
    <mergeCell ref="I13:J13"/>
    <mergeCell ref="G10:H10"/>
    <mergeCell ref="I10:J10"/>
    <mergeCell ref="G11:H11"/>
    <mergeCell ref="I11:J11"/>
    <mergeCell ref="G12:H12"/>
    <mergeCell ref="I12:J12"/>
    <mergeCell ref="G8:H8"/>
    <mergeCell ref="I8:J8"/>
    <mergeCell ref="I4:J4"/>
    <mergeCell ref="G4:H4"/>
    <mergeCell ref="A1:J1"/>
    <mergeCell ref="G2:J2"/>
    <mergeCell ref="G7:H7"/>
    <mergeCell ref="I7:J7"/>
    <mergeCell ref="G5:H5"/>
    <mergeCell ref="I5:J5"/>
    <mergeCell ref="G6:H6"/>
    <mergeCell ref="I6:J6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user49</cp:lastModifiedBy>
  <cp:lastPrinted>2025-08-12T12:36:24Z</cp:lastPrinted>
  <dcterms:created xsi:type="dcterms:W3CDTF">2019-07-18T19:54:16Z</dcterms:created>
  <dcterms:modified xsi:type="dcterms:W3CDTF">2025-08-12T13:24:55Z</dcterms:modified>
</cp:coreProperties>
</file>