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ilherme\d\Documentos Compartilhados\SIGMA\2022\Projetos redes subestações\014 - Município de Tucunduva - Praça da República\Monumento 3T\Orçamento\Orçamento\"/>
    </mc:Choice>
  </mc:AlternateContent>
  <bookViews>
    <workbookView xWindow="-120" yWindow="-120" windowWidth="19440" windowHeight="11640"/>
  </bookViews>
  <sheets>
    <sheet name="Plan1" sheetId="1" r:id="rId1"/>
  </sheets>
  <externalReferences>
    <externalReference r:id="rId2"/>
    <externalReference r:id="rId3"/>
  </externalReferences>
  <definedNames>
    <definedName name="_xlnm._FilterDatabase" localSheetId="0" hidden="1">Plan1!$A$7:$K$7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1" l="1"/>
  <c r="O8" i="1"/>
  <c r="I57" i="1" l="1"/>
  <c r="J57" i="1" s="1"/>
  <c r="H57" i="1"/>
  <c r="I19" i="1" l="1"/>
  <c r="J19" i="1" s="1"/>
  <c r="H19" i="1"/>
  <c r="I17" i="1"/>
  <c r="J17" i="1" s="1"/>
  <c r="H17" i="1"/>
  <c r="I14" i="1"/>
  <c r="J14" i="1" s="1"/>
  <c r="H14" i="1"/>
  <c r="I87" i="1" l="1"/>
  <c r="J87" i="1" s="1"/>
  <c r="H87" i="1"/>
  <c r="I90" i="1"/>
  <c r="J90" i="1" s="1"/>
  <c r="H90" i="1"/>
  <c r="I89" i="1"/>
  <c r="J89" i="1" s="1"/>
  <c r="H89" i="1"/>
  <c r="I88" i="1"/>
  <c r="J88" i="1" s="1"/>
  <c r="H88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2" i="1"/>
  <c r="J82" i="1" s="1"/>
  <c r="H82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2" i="1"/>
  <c r="J72" i="1" s="1"/>
  <c r="H72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I65" i="1"/>
  <c r="J65" i="1" s="1"/>
  <c r="H65" i="1"/>
  <c r="I64" i="1"/>
  <c r="J64" i="1" s="1"/>
  <c r="H64" i="1"/>
  <c r="I63" i="1"/>
  <c r="J63" i="1" s="1"/>
  <c r="H63" i="1"/>
  <c r="I62" i="1"/>
  <c r="J62" i="1" s="1"/>
  <c r="H62" i="1"/>
  <c r="I61" i="1"/>
  <c r="J61" i="1" s="1"/>
  <c r="H61" i="1"/>
  <c r="I56" i="1"/>
  <c r="J56" i="1" s="1"/>
  <c r="H56" i="1"/>
  <c r="I55" i="1"/>
  <c r="J55" i="1" s="1"/>
  <c r="H55" i="1"/>
  <c r="O12" i="1" l="1"/>
  <c r="N12" i="1"/>
  <c r="P12" i="1" s="1"/>
  <c r="N11" i="1"/>
  <c r="I47" i="1"/>
  <c r="J47" i="1" s="1"/>
  <c r="H47" i="1"/>
  <c r="I27" i="1" l="1"/>
  <c r="J27" i="1" s="1"/>
  <c r="H27" i="1"/>
  <c r="I23" i="1"/>
  <c r="J23" i="1" s="1"/>
  <c r="H23" i="1"/>
  <c r="I22" i="1"/>
  <c r="J22" i="1" s="1"/>
  <c r="H22" i="1"/>
  <c r="I18" i="1"/>
  <c r="J18" i="1" s="1"/>
  <c r="H18" i="1"/>
  <c r="I101" i="1" l="1"/>
  <c r="I28" i="1" l="1"/>
  <c r="J28" i="1" s="1"/>
  <c r="H28" i="1"/>
  <c r="I15" i="1" l="1"/>
  <c r="J15" i="1" s="1"/>
  <c r="H15" i="1"/>
  <c r="I53" i="1" l="1"/>
  <c r="J53" i="1" s="1"/>
  <c r="H53" i="1"/>
  <c r="I11" i="1"/>
  <c r="H11" i="1"/>
  <c r="J11" i="1" l="1"/>
  <c r="I54" i="1"/>
  <c r="J54" i="1" s="1"/>
  <c r="H54" i="1"/>
  <c r="I12" i="1" l="1"/>
  <c r="J12" i="1" s="1"/>
  <c r="H12" i="1"/>
  <c r="H52" i="1"/>
  <c r="H58" i="1"/>
  <c r="H59" i="1"/>
  <c r="H39" i="1"/>
  <c r="H40" i="1"/>
  <c r="H41" i="1"/>
  <c r="H42" i="1"/>
  <c r="H43" i="1"/>
  <c r="H44" i="1"/>
  <c r="H49" i="1"/>
  <c r="H48" i="1"/>
  <c r="H50" i="1"/>
  <c r="H38" i="1"/>
  <c r="H34" i="1"/>
  <c r="H33" i="1"/>
  <c r="H13" i="1"/>
  <c r="H16" i="1"/>
  <c r="H20" i="1"/>
  <c r="H21" i="1"/>
  <c r="H24" i="1"/>
  <c r="H45" i="1"/>
  <c r="H46" i="1"/>
  <c r="H25" i="1"/>
  <c r="H35" i="1"/>
  <c r="H36" i="1"/>
  <c r="H29" i="1"/>
  <c r="H30" i="1"/>
  <c r="H31" i="1"/>
  <c r="H32" i="1"/>
  <c r="H26" i="1"/>
  <c r="H9" i="1"/>
  <c r="I30" i="1" l="1"/>
  <c r="J30" i="1" s="1"/>
  <c r="I21" i="1" l="1"/>
  <c r="J21" i="1" s="1"/>
  <c r="I46" i="1" l="1"/>
  <c r="J46" i="1" s="1"/>
  <c r="I52" i="1" l="1"/>
  <c r="J52" i="1" s="1"/>
  <c r="I25" i="1"/>
  <c r="J25" i="1" s="1"/>
  <c r="I58" i="1" l="1"/>
  <c r="J58" i="1" s="1"/>
  <c r="I59" i="1"/>
  <c r="J59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9" i="1"/>
  <c r="I48" i="1"/>
  <c r="J48" i="1" s="1"/>
  <c r="I50" i="1"/>
  <c r="J50" i="1" s="1"/>
  <c r="I34" i="1"/>
  <c r="J34" i="1" s="1"/>
  <c r="I33" i="1"/>
  <c r="I13" i="1"/>
  <c r="J13" i="1" s="1"/>
  <c r="I16" i="1"/>
  <c r="J16" i="1" s="1"/>
  <c r="I20" i="1"/>
  <c r="J20" i="1" s="1"/>
  <c r="I24" i="1"/>
  <c r="J24" i="1" s="1"/>
  <c r="I45" i="1"/>
  <c r="J45" i="1" s="1"/>
  <c r="I35" i="1"/>
  <c r="J35" i="1" s="1"/>
  <c r="I36" i="1"/>
  <c r="J36" i="1" s="1"/>
  <c r="I29" i="1"/>
  <c r="J29" i="1" s="1"/>
  <c r="I31" i="1"/>
  <c r="J31" i="1" s="1"/>
  <c r="I32" i="1"/>
  <c r="J32" i="1" s="1"/>
  <c r="I26" i="1"/>
  <c r="J26" i="1" s="1"/>
  <c r="I38" i="1"/>
  <c r="I9" i="1"/>
  <c r="O11" i="1" l="1"/>
  <c r="P11" i="1" s="1"/>
  <c r="N9" i="1"/>
  <c r="I91" i="1"/>
  <c r="J49" i="1"/>
  <c r="O10" i="1" s="1"/>
  <c r="J38" i="1"/>
  <c r="N10" i="1" s="1"/>
  <c r="P10" i="1" s="1"/>
  <c r="J33" i="1"/>
  <c r="O9" i="1" s="1"/>
  <c r="J9" i="1"/>
  <c r="O14" i="1" l="1"/>
  <c r="D94" i="1" s="1"/>
  <c r="P9" i="1"/>
  <c r="N20" i="1"/>
  <c r="J91" i="1"/>
  <c r="N14" i="1" l="1"/>
  <c r="P14" i="1" l="1"/>
  <c r="D92" i="1" s="1"/>
  <c r="D93" i="1"/>
</calcChain>
</file>

<file path=xl/sharedStrings.xml><?xml version="1.0" encoding="utf-8"?>
<sst xmlns="http://schemas.openxmlformats.org/spreadsheetml/2006/main" count="381" uniqueCount="120">
  <si>
    <t>SINAPI</t>
  </si>
  <si>
    <t>un</t>
  </si>
  <si>
    <t>COTACAO</t>
  </si>
  <si>
    <t>-</t>
  </si>
  <si>
    <t>m</t>
  </si>
  <si>
    <t>h</t>
  </si>
  <si>
    <t>Item</t>
  </si>
  <si>
    <t>Código</t>
  </si>
  <si>
    <t>Descrição</t>
  </si>
  <si>
    <t>Quantidade</t>
  </si>
  <si>
    <t>Unidade</t>
  </si>
  <si>
    <t>Material</t>
  </si>
  <si>
    <t>Tipo de Item</t>
  </si>
  <si>
    <t>Itens de Material</t>
  </si>
  <si>
    <t>Itens de Mão de Obra</t>
  </si>
  <si>
    <t>Total</t>
  </si>
  <si>
    <t>% do valor total</t>
  </si>
  <si>
    <t>Divisão Material e Mão de Obra</t>
  </si>
  <si>
    <t>Qnt.</t>
  </si>
  <si>
    <t>Antônio Rodrigo Juswiaki Dos Santos</t>
  </si>
  <si>
    <t>Responsável Técnico</t>
  </si>
  <si>
    <t>CREA/RS 134651</t>
  </si>
  <si>
    <t>Mão-de-obra</t>
  </si>
  <si>
    <t>Abertura de valetas</t>
  </si>
  <si>
    <t>Nota:</t>
  </si>
  <si>
    <t xml:space="preserve">Haste de Aterramento 5/8" X 2,40m </t>
  </si>
  <si>
    <t>Espuma Expansiva</t>
  </si>
  <si>
    <t>M.O. para execução das instalações (01 Ajudante de Eletricista)</t>
  </si>
  <si>
    <t>M.O. para execução das instalações (01 Eletricista)</t>
  </si>
  <si>
    <t>m³</t>
  </si>
  <si>
    <t>Massa de calafetar</t>
  </si>
  <si>
    <t>ABERTURA DE VALAS</t>
  </si>
  <si>
    <t xml:space="preserve">Caixa de passagem circular Ø23cm com tampa (plástica) </t>
  </si>
  <si>
    <t>Fita Isolante Antichama, uso até 750V, em rolo de 19mm x 20mm</t>
  </si>
  <si>
    <t>Curva 90° longa eletroduto PVC roscável Ø3/4"</t>
  </si>
  <si>
    <t>kg</t>
  </si>
  <si>
    <t>Valor total s/ BDI</t>
  </si>
  <si>
    <t>Valor total c/ BDI</t>
  </si>
  <si>
    <t>Valor Unitário c/ BDI</t>
  </si>
  <si>
    <t>Valor Unitário s/ BDI</t>
  </si>
  <si>
    <t>Encargos Sociais Horistas: 111,22%</t>
  </si>
  <si>
    <t>BDI adotado NÃO DESONERADO: 25%</t>
  </si>
  <si>
    <t>Chumbador para poste galvanizado (3m-6m) 1/2'' x 300mm</t>
  </si>
  <si>
    <t>Luva de emenda eletroduto PEAD Ø3/4" ( eletroduto corrugado )</t>
  </si>
  <si>
    <t>Cimento portland composto CP II - 32</t>
  </si>
  <si>
    <t xml:space="preserve">Tijolo maciço comum </t>
  </si>
  <si>
    <t>Areia fina</t>
  </si>
  <si>
    <t>Pedra brita n° 2</t>
  </si>
  <si>
    <t xml:space="preserve">Parafuso sextavado soberba + bucha 12mm + arruela </t>
  </si>
  <si>
    <t>INSTALAÇÃO DE POSTES, TUBULAÇÃO SUBTERRÂNEA E HASTE DE ATERRAMENTO</t>
  </si>
  <si>
    <t xml:space="preserve">PASSAGEM DE CABOS </t>
  </si>
  <si>
    <t>Poste reto galvanizado tipo flangeado de 3m de altura - encaixe 60,3 mm</t>
  </si>
  <si>
    <t>M.O de Pedreiro (1 pedreiro)</t>
  </si>
  <si>
    <t>M.O Auxiliar de pedreiro (1 ajudante de pedreiro)</t>
  </si>
  <si>
    <t>Alvenarit 5L (aditivo plastificante)</t>
  </si>
  <si>
    <t>Município de Tucunduva</t>
  </si>
  <si>
    <t>CNPJ: 87.612.792/0001-33</t>
  </si>
  <si>
    <t xml:space="preserve">Eletroduto PVC rigido roscável Ø3/4" </t>
  </si>
  <si>
    <t xml:space="preserve">Luva em PVC para eletroduto PVC rigido roscável Ø3/4" </t>
  </si>
  <si>
    <t xml:space="preserve">Conecto para haste de aterramento 5/8" </t>
  </si>
  <si>
    <t>Eletroduto PVC rigido Ø4" (utilizado como alojamento para luminátia tipo spot/balizadora embutida)</t>
  </si>
  <si>
    <t>Referência</t>
  </si>
  <si>
    <t>Silicone acetico para vedação incolor 280g</t>
  </si>
  <si>
    <t>Conector prensa cabo (para cabo 2,5mm²)</t>
  </si>
  <si>
    <t>INSTALAÇÃO DE LUMINÁRIAS e FOTOCÉLULAS</t>
  </si>
  <si>
    <t>Relé Fotoeletrônico</t>
  </si>
  <si>
    <t>Base para Relé Fotoeletrônico com suporte metálico</t>
  </si>
  <si>
    <t xml:space="preserve"> ENTRADA DE ENERGIA</t>
  </si>
  <si>
    <t>Arruela redonda furo 14 mm</t>
  </si>
  <si>
    <t>Eletroduto em aço galvanizado Ø1"</t>
  </si>
  <si>
    <t>Eletroduto PVC rígido rosqueável Ø1"</t>
  </si>
  <si>
    <t>Curva de PVC 90 graus Ø1"</t>
  </si>
  <si>
    <t>Luva de emenda PVC Ø1"</t>
  </si>
  <si>
    <t>Curva de PVC 135 graus Ø1"</t>
  </si>
  <si>
    <t>Arruela para eletroduto Ø1"</t>
  </si>
  <si>
    <t>Bucha para eletroduto Ø1"</t>
  </si>
  <si>
    <t xml:space="preserve">Parafuso máquina 12 x 150 mm </t>
  </si>
  <si>
    <t>Cabo de cobre isolado 750 V, cor preta 6mm²</t>
  </si>
  <si>
    <t>Cabo de cobre isolado 750 V, cor azul claro 6mm²</t>
  </si>
  <si>
    <t>Cabo de cobre isolado 750 V, cor verde 6mm²</t>
  </si>
  <si>
    <t>Cabo de cobre isolado 750 V, cor preta 4mm²</t>
  </si>
  <si>
    <t>Cabo de cobre isolado 750 V, cor azul claro 4mm²</t>
  </si>
  <si>
    <t>Disjuntor termomagnético monopolar 32A - 5kA</t>
  </si>
  <si>
    <t>Dispositivo DPS classe II - 1 polo - tensão máxima de 275V</t>
  </si>
  <si>
    <t>Interruptor diferencial residual (IDR) - 32A - capacidade de interrupção 6kA</t>
  </si>
  <si>
    <t xml:space="preserve">Arame de aço 14 BWG </t>
  </si>
  <si>
    <t>Fio de cobre nu 50mm²</t>
  </si>
  <si>
    <t>Eletroduto em aço galvanizado Ø1/2"para aterramento</t>
  </si>
  <si>
    <t>Arruela para eletroduto Ø1/2"</t>
  </si>
  <si>
    <t>Bucha para eletroduto Ø1/2"</t>
  </si>
  <si>
    <t>Conector tipo parafuso fendido (split bolt) para cabo 6mm²</t>
  </si>
  <si>
    <t>Caixa de medição monofásica com lente padrão RGE/CPFL</t>
  </si>
  <si>
    <t>Terminal a compressão em cobre estanhado para cabo 6mm²</t>
  </si>
  <si>
    <t>Parafuso de fixação M6</t>
  </si>
  <si>
    <t>INSTALAÇÃO DE POSTES, TUBULAÇÃO SUBTERRÂNEA E HASTES DE ATERRAMENTO</t>
  </si>
  <si>
    <t>mão de obra</t>
  </si>
  <si>
    <t xml:space="preserve">Eletroduto PVC rigido roscável Ø1" </t>
  </si>
  <si>
    <t xml:space="preserve">Anel de boracha para vedação de eletroduto  Ø3/4" </t>
  </si>
  <si>
    <t xml:space="preserve">Luva em PVC para eletroduto PVC rigido roscável Ø1" </t>
  </si>
  <si>
    <t>Fita Isolante Autofusão  1kV</t>
  </si>
  <si>
    <t>Cabo de cobre isolado 0,6/1 kV HEPR - 6mm² - Fase (vermelho)</t>
  </si>
  <si>
    <t>Cabo de cobre isolado 0,6/1kV HEPR - 6mm² - Neutro (azul)</t>
  </si>
  <si>
    <t>Cabo de cobre isolado 0,6/1kV HEPR -  6mm²  - Terra (verde)</t>
  </si>
  <si>
    <t xml:space="preserve"> Cabo de cobre isolado 0,6/1kV HEPR - 2,5mm²  - Terra (verde)</t>
  </si>
  <si>
    <t>Cabo de cobre isolado 0,6/1kV HEPR - 2,5mm² -  Retorno (preto)</t>
  </si>
  <si>
    <t>Cabo de cobre isolado 0,6/1kV  HEPR - 2,5mm²  - Neutro (azul)</t>
  </si>
  <si>
    <t>Cabo de cobre isolado 0,6/1kV HEPR -  2,5mm² - Fase (vermelho)</t>
  </si>
  <si>
    <t xml:space="preserve">Eletroduto PEAD corrugado helicoidal (próprio para cabeamento subterrâneo) Ø3/4" </t>
  </si>
  <si>
    <t>Luminária tipo ornamental 50W - 4000K - IP66 - fluxo luminoso próximo a 6.500lm</t>
  </si>
  <si>
    <t>Luminária tipo spot/balizador de embutir 15W - blindada IP66 - 4000K - instalada em solo ou alvenaria - fluxo luminoso próximo a 850lm</t>
  </si>
  <si>
    <t>Refletor LED RGB 30W 16 cores - com controle e memória - IP66 - fluxo luminoso próximo a 3.000lm</t>
  </si>
  <si>
    <t>Especificação</t>
  </si>
  <si>
    <t>Orçamento Discriminado – Monumento Dr. Osvaldo Teixeira – PREFEITURA MUNICIPAL DE TUCUNDUVA - Projeto Elétrico</t>
  </si>
  <si>
    <t>material</t>
  </si>
  <si>
    <t>mao de obra</t>
  </si>
  <si>
    <t>total</t>
  </si>
  <si>
    <t>Valor total do projeto:</t>
  </si>
  <si>
    <t>Valor material:</t>
  </si>
  <si>
    <t>Valor mão de obra:</t>
  </si>
  <si>
    <t>Tabela SINAPI adotada 07-2022 - Não desonerado (PCI.818-01)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</si>
</sst>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#,##0.0000"/>
    <numFmt numFmtId="167" formatCode="_(* #,##0.00_);_(* \(#,##0.00\);_(* \-??_);_(@_)"/>
    <numFmt numFmtId="168" formatCode="_(&quot;R$&quot;* #,##0.00_);_(&quot;R$&quot;* \(#,##0.00\);_(&quot;R$&quot;* \-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6" applyNumberFormat="0" applyAlignment="0" applyProtection="0"/>
    <xf numFmtId="0" fontId="9" fillId="7" borderId="7" applyNumberFormat="0" applyAlignment="0" applyProtection="0"/>
    <xf numFmtId="0" fontId="10" fillId="7" borderId="6" applyNumberFormat="0" applyAlignment="0" applyProtection="0"/>
    <xf numFmtId="0" fontId="11" fillId="0" borderId="8" applyNumberFormat="0" applyFill="0" applyAlignment="0" applyProtection="0"/>
    <xf numFmtId="0" fontId="12" fillId="8" borderId="9" applyNumberFormat="0" applyAlignment="0" applyProtection="0"/>
    <xf numFmtId="0" fontId="13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6" fillId="33" borderId="0" applyNumberFormat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168" fontId="17" fillId="0" borderId="0" applyFill="0" applyBorder="0" applyAlignment="0" applyProtection="0"/>
    <xf numFmtId="0" fontId="17" fillId="0" borderId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20" fillId="0" borderId="0" xfId="0" applyFont="1"/>
    <xf numFmtId="164" fontId="20" fillId="0" borderId="0" xfId="0" applyNumberFormat="1" applyFont="1"/>
    <xf numFmtId="0" fontId="20" fillId="0" borderId="0" xfId="0" applyFont="1" applyFill="1"/>
    <xf numFmtId="164" fontId="20" fillId="0" borderId="0" xfId="0" applyNumberFormat="1" applyFont="1" applyFill="1"/>
    <xf numFmtId="0" fontId="22" fillId="0" borderId="0" xfId="0" applyFont="1" applyFill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1" applyFont="1"/>
    <xf numFmtId="1" fontId="17" fillId="34" borderId="1" xfId="0" applyNumberFormat="1" applyFont="1" applyFill="1" applyBorder="1" applyAlignment="1" applyProtection="1">
      <alignment horizontal="center" vertical="center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64" fontId="17" fillId="0" borderId="1" xfId="1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protection locked="0"/>
    </xf>
    <xf numFmtId="165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NumberFormat="1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wrapText="1"/>
      <protection locked="0"/>
    </xf>
    <xf numFmtId="164" fontId="17" fillId="0" borderId="1" xfId="43" applyFont="1" applyBorder="1" applyProtection="1">
      <protection locked="0"/>
    </xf>
    <xf numFmtId="164" fontId="17" fillId="0" borderId="1" xfId="1" applyFont="1" applyBorder="1" applyAlignment="1" applyProtection="1">
      <protection locked="0"/>
    </xf>
    <xf numFmtId="164" fontId="17" fillId="0" borderId="1" xfId="1" applyFont="1" applyBorder="1"/>
    <xf numFmtId="1" fontId="17" fillId="0" borderId="1" xfId="0" applyNumberFormat="1" applyFon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165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NumberFormat="1" applyFont="1" applyFill="1" applyBorder="1" applyAlignment="1" applyProtection="1">
      <alignment horizontal="center"/>
      <protection locked="0"/>
    </xf>
    <xf numFmtId="164" fontId="17" fillId="0" borderId="1" xfId="1" applyFont="1" applyFill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wrapText="1"/>
      <protection locked="0"/>
    </xf>
    <xf numFmtId="164" fontId="17" fillId="0" borderId="1" xfId="43" applyFont="1" applyFill="1" applyBorder="1" applyProtection="1">
      <protection locked="0"/>
    </xf>
    <xf numFmtId="0" fontId="17" fillId="0" borderId="16" xfId="0" applyFont="1" applyFill="1" applyBorder="1" applyAlignment="1" applyProtection="1">
      <alignment wrapText="1"/>
      <protection locked="0"/>
    </xf>
    <xf numFmtId="164" fontId="17" fillId="0" borderId="15" xfId="43" applyFont="1" applyFill="1" applyBorder="1" applyProtection="1">
      <protection locked="0"/>
    </xf>
    <xf numFmtId="164" fontId="17" fillId="0" borderId="16" xfId="1" applyFont="1" applyBorder="1"/>
    <xf numFmtId="164" fontId="17" fillId="0" borderId="1" xfId="1" applyFont="1" applyFill="1" applyBorder="1"/>
    <xf numFmtId="0" fontId="17" fillId="0" borderId="0" xfId="0" applyFont="1"/>
    <xf numFmtId="0" fontId="17" fillId="0" borderId="0" xfId="0" applyFont="1" applyAlignment="1">
      <alignment horizontal="center"/>
    </xf>
    <xf numFmtId="164" fontId="24" fillId="0" borderId="0" xfId="1" applyFont="1" applyBorder="1"/>
    <xf numFmtId="164" fontId="17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165" fontId="24" fillId="0" borderId="0" xfId="0" applyNumberFormat="1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wrapText="1"/>
      <protection locked="0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164" fontId="17" fillId="0" borderId="0" xfId="1" applyFont="1"/>
    <xf numFmtId="0" fontId="17" fillId="0" borderId="2" xfId="0" applyFont="1" applyBorder="1"/>
    <xf numFmtId="44" fontId="23" fillId="0" borderId="1" xfId="1" applyNumberFormat="1" applyFont="1" applyBorder="1"/>
    <xf numFmtId="0" fontId="19" fillId="0" borderId="0" xfId="0" applyFont="1" applyAlignment="1">
      <alignment horizontal="center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3" fontId="17" fillId="0" borderId="16" xfId="0" applyNumberFormat="1" applyFont="1" applyFill="1" applyBorder="1" applyAlignment="1" applyProtection="1">
      <alignment horizontal="center"/>
      <protection locked="0"/>
    </xf>
    <xf numFmtId="3" fontId="17" fillId="0" borderId="1" xfId="0" applyNumberFormat="1" applyFont="1" applyBorder="1" applyAlignment="1" applyProtection="1">
      <alignment horizontal="center"/>
      <protection locked="0"/>
    </xf>
    <xf numFmtId="3" fontId="17" fillId="0" borderId="0" xfId="0" applyNumberFormat="1" applyFont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0" fontId="17" fillId="0" borderId="16" xfId="0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7" fillId="0" borderId="1" xfId="0" applyFont="1" applyBorder="1" applyAlignment="1" applyProtection="1">
      <alignment horizontal="center" wrapText="1"/>
      <protection locked="0"/>
    </xf>
    <xf numFmtId="0" fontId="17" fillId="0" borderId="1" xfId="0" applyFont="1" applyFill="1" applyBorder="1" applyAlignment="1" applyProtection="1">
      <alignment horizontal="center" wrapText="1"/>
      <protection locked="0"/>
    </xf>
    <xf numFmtId="165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Protection="1">
      <protection locked="0"/>
    </xf>
    <xf numFmtId="164" fontId="17" fillId="0" borderId="1" xfId="1" applyFont="1" applyBorder="1" applyProtection="1">
      <protection locked="0"/>
    </xf>
    <xf numFmtId="44" fontId="23" fillId="0" borderId="0" xfId="1" applyNumberFormat="1" applyFont="1" applyBorder="1"/>
    <xf numFmtId="44" fontId="20" fillId="0" borderId="0" xfId="0" applyNumberFormat="1" applyFont="1" applyFill="1"/>
    <xf numFmtId="165" fontId="21" fillId="0" borderId="1" xfId="0" applyNumberFormat="1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Protection="1">
      <protection locked="0"/>
    </xf>
    <xf numFmtId="164" fontId="21" fillId="0" borderId="1" xfId="1" applyFont="1" applyBorder="1" applyProtection="1">
      <protection locked="0"/>
    </xf>
    <xf numFmtId="1" fontId="17" fillId="0" borderId="1" xfId="0" applyNumberFormat="1" applyFont="1" applyBorder="1" applyProtection="1">
      <protection locked="0"/>
    </xf>
    <xf numFmtId="0" fontId="17" fillId="0" borderId="1" xfId="0" applyFont="1" applyBorder="1" applyAlignment="1">
      <alignment horizontal="center"/>
    </xf>
    <xf numFmtId="0" fontId="17" fillId="0" borderId="14" xfId="0" applyFont="1" applyBorder="1" applyAlignment="1" applyProtection="1">
      <alignment horizontal="center"/>
      <protection locked="0"/>
    </xf>
    <xf numFmtId="3" fontId="17" fillId="0" borderId="13" xfId="0" applyNumberFormat="1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165" fontId="23" fillId="0" borderId="14" xfId="0" applyNumberFormat="1" applyFont="1" applyBorder="1" applyAlignment="1" applyProtection="1">
      <alignment horizontal="left"/>
      <protection locked="0"/>
    </xf>
    <xf numFmtId="0" fontId="23" fillId="0" borderId="1" xfId="0" applyNumberFormat="1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quotePrefix="1" applyFont="1" applyBorder="1" applyAlignment="1">
      <alignment horizontal="left" vertical="center"/>
    </xf>
    <xf numFmtId="0" fontId="17" fillId="0" borderId="13" xfId="0" quotePrefix="1" applyFont="1" applyBorder="1" applyAlignment="1">
      <alignment horizontal="left" vertical="center"/>
    </xf>
    <xf numFmtId="0" fontId="17" fillId="0" borderId="14" xfId="0" quotePrefix="1" applyFont="1" applyBorder="1" applyAlignment="1">
      <alignment horizontal="left" vertical="center"/>
    </xf>
    <xf numFmtId="1" fontId="23" fillId="2" borderId="12" xfId="0" applyNumberFormat="1" applyFont="1" applyFill="1" applyBorder="1" applyAlignment="1" applyProtection="1">
      <alignment horizontal="center" vertical="center"/>
    </xf>
    <xf numFmtId="1" fontId="23" fillId="2" borderId="13" xfId="0" applyNumberFormat="1" applyFont="1" applyFill="1" applyBorder="1" applyAlignment="1" applyProtection="1">
      <alignment horizontal="center" vertical="center"/>
    </xf>
    <xf numFmtId="1" fontId="23" fillId="2" borderId="14" xfId="0" applyNumberFormat="1" applyFont="1" applyFill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left"/>
      <protection locked="0"/>
    </xf>
    <xf numFmtId="0" fontId="23" fillId="0" borderId="13" xfId="0" applyFont="1" applyBorder="1" applyAlignment="1" applyProtection="1">
      <alignment horizontal="left"/>
      <protection locked="0"/>
    </xf>
    <xf numFmtId="0" fontId="23" fillId="0" borderId="14" xfId="0" applyFont="1" applyBorder="1" applyAlignment="1" applyProtection="1">
      <alignment horizontal="left"/>
      <protection locked="0"/>
    </xf>
    <xf numFmtId="165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1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164" fontId="19" fillId="0" borderId="0" xfId="1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51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Moeda" xfId="1" builtinId="4"/>
    <cellStyle name="Moeda 2" xfId="46"/>
    <cellStyle name="Moeda 3" xfId="44"/>
    <cellStyle name="Moeda 4" xfId="43"/>
    <cellStyle name="Neutra" xfId="9" builtinId="28" customBuiltin="1"/>
    <cellStyle name="Normal" xfId="0" builtinId="0"/>
    <cellStyle name="Normal 2" xfId="45"/>
    <cellStyle name="Normal 2 2" xfId="47"/>
    <cellStyle name="Nota" xfId="16" builtinId="10" customBuiltin="1"/>
    <cellStyle name="Porcentagem" xfId="2" builtinId="5"/>
    <cellStyle name="Saída" xfId="11" builtinId="21" customBuiltin="1"/>
    <cellStyle name="Separador de milhares 3" xfId="49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50"/>
    <cellStyle name="Total" xfId="18" builtinId="25" customBuiltin="1"/>
    <cellStyle name="Vírgula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97416</xdr:colOff>
      <xdr:row>0</xdr:row>
      <xdr:rowOff>108238</xdr:rowOff>
    </xdr:from>
    <xdr:to>
      <xdr:col>3</xdr:col>
      <xdr:colOff>1518496</xdr:colOff>
      <xdr:row>5</xdr:row>
      <xdr:rowOff>75767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AA43F77B-19BE-4518-B5FD-2454652C8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6" y="108238"/>
          <a:ext cx="3131250" cy="8983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8</xdr:col>
      <xdr:colOff>757672</xdr:colOff>
      <xdr:row>0</xdr:row>
      <xdr:rowOff>43294</xdr:rowOff>
    </xdr:from>
    <xdr:to>
      <xdr:col>10</xdr:col>
      <xdr:colOff>649433</xdr:colOff>
      <xdr:row>5</xdr:row>
      <xdr:rowOff>119062</xdr:rowOff>
    </xdr:to>
    <xdr:sp macro="" textlink="" fLocksText="0">
      <xdr:nvSpPr>
        <xdr:cNvPr id="3" name="Text 8">
          <a:extLst>
            <a:ext uri="{FF2B5EF4-FFF2-40B4-BE49-F238E27FC236}">
              <a16:creationId xmlns:a16="http://schemas.microsoft.com/office/drawing/2014/main" id="{56099B35-E08B-436A-BF37-7F549015F085}"/>
            </a:ext>
          </a:extLst>
        </xdr:cNvPr>
        <xdr:cNvSpPr txBox="1">
          <a:spLocks noChangeArrowheads="1"/>
        </xdr:cNvSpPr>
      </xdr:nvSpPr>
      <xdr:spPr bwMode="auto">
        <a:xfrm>
          <a:off x="14720456" y="43294"/>
          <a:ext cx="2641022" cy="10066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0" bIns="0" anchor="t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AJG ENGENHARIA LTDA – EPP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CNPJ: 19.780.730/0001-80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260DBB"/>
              </a:solidFill>
              <a:latin typeface="Arial"/>
              <a:cs typeface="Arial"/>
            </a:rPr>
            <a:t>CREA-RS: 212309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ART nº:  11787074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ART complementar n°: 11832916</a:t>
          </a:r>
        </a:p>
        <a:p>
          <a:pPr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9\Projetos%20de%20Redes%20e%20Subesta&#231;&#245;es\42-2019%20Pra&#231;as%20Santo%20Augusto\Pra&#231;a%20Central\Planilha_LICITACON_v.37%20com%20mat%20e%20mo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A\Documentos%20Compartilhados\SIGMA\2018\Projetos%20De%20Redes%20e%20Subesta&#231;&#245;es\122-2018%20PM%20Santo%20Augusto%20-%20Escola%20Ant&#244;nio%20Liberato\Entregue\Planilha_LICITACON_v.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tabSelected="1" zoomScale="88" zoomScaleNormal="88" workbookViewId="0">
      <selection activeCell="D25" sqref="D25"/>
    </sheetView>
  </sheetViews>
  <sheetFormatPr defaultRowHeight="14.25" x14ac:dyDescent="0.2"/>
  <cols>
    <col min="1" max="1" width="5.7109375" style="6" customWidth="1"/>
    <col min="2" max="2" width="10.85546875" style="7" bestFit="1" customWidth="1"/>
    <col min="3" max="3" width="9.140625" style="7" customWidth="1"/>
    <col min="4" max="4" width="123.28515625" style="6" customWidth="1"/>
    <col min="5" max="5" width="11.5703125" style="7" bestFit="1" customWidth="1"/>
    <col min="6" max="6" width="8.42578125" style="66" bestFit="1" customWidth="1"/>
    <col min="7" max="8" width="20.28515625" style="8" customWidth="1"/>
    <col min="9" max="9" width="21.42578125" style="8" bestFit="1" customWidth="1"/>
    <col min="10" max="10" width="19.85546875" style="8" customWidth="1"/>
    <col min="11" max="11" width="13.85546875" style="7" bestFit="1" customWidth="1"/>
    <col min="12" max="12" width="9.140625" style="1"/>
    <col min="13" max="13" width="89.85546875" style="1" bestFit="1" customWidth="1"/>
    <col min="14" max="14" width="21.28515625" style="1" customWidth="1"/>
    <col min="15" max="15" width="21.140625" style="1" customWidth="1"/>
    <col min="16" max="16" width="14.42578125" style="1" bestFit="1" customWidth="1"/>
    <col min="17" max="17" width="9.140625" style="1"/>
    <col min="18" max="21" width="9.140625" style="1" customWidth="1"/>
    <col min="22" max="16384" width="9.140625" style="1"/>
  </cols>
  <sheetData>
    <row r="1" spans="1:16" ht="15" customHeight="1" x14ac:dyDescent="0.2">
      <c r="A1" s="85" t="s">
        <v>112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6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6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6" ht="14.2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6" ht="14.2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6" x14ac:dyDescent="0.2">
      <c r="A7" s="9" t="s">
        <v>6</v>
      </c>
      <c r="B7" s="10" t="s">
        <v>61</v>
      </c>
      <c r="C7" s="11" t="s">
        <v>7</v>
      </c>
      <c r="D7" s="12" t="s">
        <v>8</v>
      </c>
      <c r="E7" s="13" t="s">
        <v>9</v>
      </c>
      <c r="F7" s="14" t="s">
        <v>10</v>
      </c>
      <c r="G7" s="15" t="s">
        <v>39</v>
      </c>
      <c r="H7" s="15" t="s">
        <v>38</v>
      </c>
      <c r="I7" s="16" t="s">
        <v>36</v>
      </c>
      <c r="J7" s="16" t="s">
        <v>37</v>
      </c>
      <c r="K7" s="17" t="s">
        <v>12</v>
      </c>
      <c r="N7" s="1" t="s">
        <v>113</v>
      </c>
      <c r="O7" s="1" t="s">
        <v>114</v>
      </c>
      <c r="P7" s="1" t="s">
        <v>115</v>
      </c>
    </row>
    <row r="8" spans="1:16" ht="15.75" x14ac:dyDescent="0.2">
      <c r="A8" s="93" t="s">
        <v>31</v>
      </c>
      <c r="B8" s="94"/>
      <c r="C8" s="94"/>
      <c r="D8" s="94"/>
      <c r="E8" s="94"/>
      <c r="F8" s="94"/>
      <c r="G8" s="94"/>
      <c r="H8" s="94"/>
      <c r="I8" s="94"/>
      <c r="J8" s="94"/>
      <c r="K8" s="95"/>
      <c r="M8" s="1" t="s">
        <v>31</v>
      </c>
      <c r="N8" s="2"/>
      <c r="O8" s="2">
        <f>J9</f>
        <v>383.40000000000003</v>
      </c>
      <c r="P8" s="2">
        <f>SUM(N8:O8)</f>
        <v>383.40000000000003</v>
      </c>
    </row>
    <row r="9" spans="1:16" x14ac:dyDescent="0.2">
      <c r="A9" s="25">
        <v>1</v>
      </c>
      <c r="B9" s="19" t="s">
        <v>0</v>
      </c>
      <c r="C9" s="20">
        <v>4752</v>
      </c>
      <c r="D9" s="26" t="s">
        <v>23</v>
      </c>
      <c r="E9" s="57">
        <v>16</v>
      </c>
      <c r="F9" s="57" t="s">
        <v>5</v>
      </c>
      <c r="G9" s="23">
        <v>19.170000000000002</v>
      </c>
      <c r="H9" s="23">
        <f>1.25*G9</f>
        <v>23.962500000000002</v>
      </c>
      <c r="I9" s="24">
        <f>E9*G9</f>
        <v>306.72000000000003</v>
      </c>
      <c r="J9" s="24">
        <f>1.25*I9</f>
        <v>383.40000000000003</v>
      </c>
      <c r="K9" s="64" t="s">
        <v>22</v>
      </c>
      <c r="M9" s="1" t="s">
        <v>49</v>
      </c>
      <c r="N9" s="2">
        <f>SUM(J11:J32)</f>
        <v>5510.9250000000011</v>
      </c>
      <c r="O9" s="2">
        <f>SUM(J33:J36)</f>
        <v>1409</v>
      </c>
      <c r="P9" s="2">
        <f t="shared" ref="P9:P12" si="0">SUM(N9:O9)</f>
        <v>6919.9250000000011</v>
      </c>
    </row>
    <row r="10" spans="1:16" ht="15.75" x14ac:dyDescent="0.2">
      <c r="A10" s="93" t="s">
        <v>94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M10" s="1" t="s">
        <v>50</v>
      </c>
      <c r="N10" s="2">
        <f>SUM(J38:J48)</f>
        <v>1495.7</v>
      </c>
      <c r="O10" s="2">
        <f>SUM(J49:J50)</f>
        <v>706.8</v>
      </c>
      <c r="P10" s="2">
        <f t="shared" si="0"/>
        <v>2202.5</v>
      </c>
    </row>
    <row r="11" spans="1:16" s="3" customFormat="1" x14ac:dyDescent="0.2">
      <c r="A11" s="18">
        <v>2</v>
      </c>
      <c r="B11" s="28" t="s">
        <v>2</v>
      </c>
      <c r="C11" s="29" t="s">
        <v>3</v>
      </c>
      <c r="D11" s="27" t="s">
        <v>51</v>
      </c>
      <c r="E11" s="57">
        <v>2</v>
      </c>
      <c r="F11" s="57" t="s">
        <v>1</v>
      </c>
      <c r="G11" s="30">
        <v>739.44</v>
      </c>
      <c r="H11" s="23">
        <f>1.25*G11</f>
        <v>924.30000000000007</v>
      </c>
      <c r="I11" s="24">
        <f t="shared" ref="I11" si="1">E11*G11</f>
        <v>1478.88</v>
      </c>
      <c r="J11" s="24">
        <f>1.25*I11</f>
        <v>1848.6000000000001</v>
      </c>
      <c r="K11" s="57" t="s">
        <v>11</v>
      </c>
      <c r="M11" s="3" t="s">
        <v>64</v>
      </c>
      <c r="N11" s="4">
        <f>SUM(J52:J57)</f>
        <v>7449.5749999999998</v>
      </c>
      <c r="O11" s="4">
        <f>SUM(J58:J59)</f>
        <v>712</v>
      </c>
      <c r="P11" s="2">
        <f t="shared" si="0"/>
        <v>8161.5749999999998</v>
      </c>
    </row>
    <row r="12" spans="1:16" s="3" customFormat="1" x14ac:dyDescent="0.2">
      <c r="A12" s="18">
        <v>3</v>
      </c>
      <c r="B12" s="28" t="s">
        <v>2</v>
      </c>
      <c r="C12" s="29" t="s">
        <v>3</v>
      </c>
      <c r="D12" s="31" t="s">
        <v>42</v>
      </c>
      <c r="E12" s="57">
        <v>8</v>
      </c>
      <c r="F12" s="57" t="s">
        <v>1</v>
      </c>
      <c r="G12" s="30">
        <v>54.97</v>
      </c>
      <c r="H12" s="23">
        <f t="shared" ref="H12:H32" si="2">1.25*G12</f>
        <v>68.712500000000006</v>
      </c>
      <c r="I12" s="24">
        <f t="shared" ref="I12" si="3">E12*G12</f>
        <v>439.76</v>
      </c>
      <c r="J12" s="24">
        <f t="shared" ref="J12:J32" si="4">1.25*I12</f>
        <v>549.70000000000005</v>
      </c>
      <c r="K12" s="57" t="s">
        <v>11</v>
      </c>
      <c r="M12" s="3" t="s">
        <v>67</v>
      </c>
      <c r="N12" s="4">
        <f>SUM(J61:J88)</f>
        <v>1811.85</v>
      </c>
      <c r="O12" s="4">
        <f>SUM(J89:J90)</f>
        <v>712</v>
      </c>
      <c r="P12" s="2">
        <f t="shared" si="0"/>
        <v>2523.85</v>
      </c>
    </row>
    <row r="13" spans="1:16" s="3" customFormat="1" ht="15" customHeight="1" x14ac:dyDescent="0.2">
      <c r="A13" s="18">
        <v>4</v>
      </c>
      <c r="B13" s="28" t="s">
        <v>0</v>
      </c>
      <c r="C13" s="29">
        <v>39243</v>
      </c>
      <c r="D13" s="27" t="s">
        <v>107</v>
      </c>
      <c r="E13" s="57">
        <v>70</v>
      </c>
      <c r="F13" s="61" t="s">
        <v>4</v>
      </c>
      <c r="G13" s="30">
        <v>3.2</v>
      </c>
      <c r="H13" s="23">
        <f t="shared" si="2"/>
        <v>4</v>
      </c>
      <c r="I13" s="24">
        <f t="shared" ref="I13:I32" si="5">E13*G13</f>
        <v>224</v>
      </c>
      <c r="J13" s="24">
        <f t="shared" si="4"/>
        <v>280</v>
      </c>
      <c r="K13" s="57" t="s">
        <v>11</v>
      </c>
      <c r="N13" s="4"/>
      <c r="P13" s="2"/>
    </row>
    <row r="14" spans="1:16" s="3" customFormat="1" ht="15" customHeight="1" x14ac:dyDescent="0.2">
      <c r="A14" s="18">
        <v>5</v>
      </c>
      <c r="B14" s="28" t="s">
        <v>0</v>
      </c>
      <c r="C14" s="29">
        <v>2685</v>
      </c>
      <c r="D14" s="27" t="s">
        <v>96</v>
      </c>
      <c r="E14" s="57">
        <v>20</v>
      </c>
      <c r="F14" s="61" t="s">
        <v>4</v>
      </c>
      <c r="G14" s="30">
        <v>8.44</v>
      </c>
      <c r="H14" s="23">
        <f t="shared" si="2"/>
        <v>10.549999999999999</v>
      </c>
      <c r="I14" s="24">
        <f t="shared" si="5"/>
        <v>168.79999999999998</v>
      </c>
      <c r="J14" s="24">
        <f t="shared" si="4"/>
        <v>210.99999999999997</v>
      </c>
      <c r="K14" s="57" t="s">
        <v>11</v>
      </c>
      <c r="M14" s="83"/>
      <c r="N14" s="4">
        <f>SUM(N8:N13)</f>
        <v>16268.050000000001</v>
      </c>
      <c r="O14" s="4">
        <f>SUM(O8:O13)</f>
        <v>3923.2</v>
      </c>
      <c r="P14" s="2">
        <f>SUM(N14:O14)</f>
        <v>20191.25</v>
      </c>
    </row>
    <row r="15" spans="1:16" s="3" customFormat="1" ht="15" customHeight="1" x14ac:dyDescent="0.2">
      <c r="A15" s="18">
        <v>6</v>
      </c>
      <c r="B15" s="28" t="s">
        <v>0</v>
      </c>
      <c r="C15" s="29">
        <v>2674</v>
      </c>
      <c r="D15" s="27" t="s">
        <v>57</v>
      </c>
      <c r="E15" s="57">
        <v>10</v>
      </c>
      <c r="F15" s="61" t="s">
        <v>4</v>
      </c>
      <c r="G15" s="30">
        <v>5.4</v>
      </c>
      <c r="H15" s="23">
        <f t="shared" ref="H15" si="6">1.25*G15</f>
        <v>6.75</v>
      </c>
      <c r="I15" s="24">
        <f t="shared" ref="I15" si="7">E15*G15</f>
        <v>54</v>
      </c>
      <c r="J15" s="24">
        <f t="shared" ref="J15" si="8">1.25*I15</f>
        <v>67.5</v>
      </c>
      <c r="K15" s="57" t="s">
        <v>11</v>
      </c>
      <c r="M15" s="83"/>
    </row>
    <row r="16" spans="1:16" s="3" customFormat="1" x14ac:dyDescent="0.2">
      <c r="A16" s="18">
        <v>7</v>
      </c>
      <c r="B16" s="28" t="s">
        <v>2</v>
      </c>
      <c r="C16" s="29" t="s">
        <v>3</v>
      </c>
      <c r="D16" s="27" t="s">
        <v>43</v>
      </c>
      <c r="E16" s="57">
        <v>25</v>
      </c>
      <c r="F16" s="57" t="s">
        <v>1</v>
      </c>
      <c r="G16" s="30">
        <v>1.52</v>
      </c>
      <c r="H16" s="23">
        <f t="shared" si="2"/>
        <v>1.9</v>
      </c>
      <c r="I16" s="24">
        <f t="shared" si="5"/>
        <v>38</v>
      </c>
      <c r="J16" s="24">
        <f t="shared" si="4"/>
        <v>47.5</v>
      </c>
      <c r="K16" s="57" t="s">
        <v>11</v>
      </c>
    </row>
    <row r="17" spans="1:14" s="3" customFormat="1" x14ac:dyDescent="0.2">
      <c r="A17" s="18">
        <v>8</v>
      </c>
      <c r="B17" s="28" t="s">
        <v>0</v>
      </c>
      <c r="C17" s="29">
        <v>1892</v>
      </c>
      <c r="D17" s="27" t="s">
        <v>98</v>
      </c>
      <c r="E17" s="57">
        <v>10</v>
      </c>
      <c r="F17" s="61" t="s">
        <v>4</v>
      </c>
      <c r="G17" s="30">
        <v>2.06</v>
      </c>
      <c r="H17" s="23">
        <f t="shared" ref="H17" si="9">1.25*G17</f>
        <v>2.5750000000000002</v>
      </c>
      <c r="I17" s="24">
        <f t="shared" ref="I17" si="10">E17*G17</f>
        <v>20.6</v>
      </c>
      <c r="J17" s="24">
        <f t="shared" ref="J17" si="11">1.25*I17</f>
        <v>25.75</v>
      </c>
      <c r="K17" s="57" t="s">
        <v>11</v>
      </c>
    </row>
    <row r="18" spans="1:14" s="3" customFormat="1" x14ac:dyDescent="0.2">
      <c r="A18" s="18">
        <v>9</v>
      </c>
      <c r="B18" s="28" t="s">
        <v>0</v>
      </c>
      <c r="C18" s="29">
        <v>1891</v>
      </c>
      <c r="D18" s="27" t="s">
        <v>58</v>
      </c>
      <c r="E18" s="57">
        <v>3</v>
      </c>
      <c r="F18" s="61" t="s">
        <v>4</v>
      </c>
      <c r="G18" s="30">
        <v>1.48</v>
      </c>
      <c r="H18" s="23">
        <f t="shared" si="2"/>
        <v>1.85</v>
      </c>
      <c r="I18" s="24">
        <f t="shared" si="5"/>
        <v>4.4399999999999995</v>
      </c>
      <c r="J18" s="24">
        <f t="shared" si="4"/>
        <v>5.5499999999999989</v>
      </c>
      <c r="K18" s="57" t="s">
        <v>11</v>
      </c>
    </row>
    <row r="19" spans="1:14" s="3" customFormat="1" x14ac:dyDescent="0.2">
      <c r="A19" s="18">
        <v>10</v>
      </c>
      <c r="B19" s="28" t="s">
        <v>2</v>
      </c>
      <c r="C19" s="29" t="s">
        <v>3</v>
      </c>
      <c r="D19" s="27" t="s">
        <v>97</v>
      </c>
      <c r="E19" s="57">
        <v>20</v>
      </c>
      <c r="F19" s="57" t="s">
        <v>1</v>
      </c>
      <c r="G19" s="30">
        <v>1.7</v>
      </c>
      <c r="H19" s="23">
        <f t="shared" ref="H19" si="12">1.25*G19</f>
        <v>2.125</v>
      </c>
      <c r="I19" s="24">
        <f t="shared" ref="I19" si="13">E19*G19</f>
        <v>34</v>
      </c>
      <c r="J19" s="24">
        <f t="shared" ref="J19" si="14">1.25*I19</f>
        <v>42.5</v>
      </c>
      <c r="K19" s="57" t="s">
        <v>11</v>
      </c>
    </row>
    <row r="20" spans="1:14" s="3" customFormat="1" x14ac:dyDescent="0.2">
      <c r="A20" s="18">
        <v>11</v>
      </c>
      <c r="B20" s="28" t="s">
        <v>2</v>
      </c>
      <c r="C20" s="29" t="s">
        <v>3</v>
      </c>
      <c r="D20" s="27" t="s">
        <v>97</v>
      </c>
      <c r="E20" s="57">
        <v>60</v>
      </c>
      <c r="F20" s="57" t="s">
        <v>1</v>
      </c>
      <c r="G20" s="30">
        <v>1.55</v>
      </c>
      <c r="H20" s="23">
        <f t="shared" si="2"/>
        <v>1.9375</v>
      </c>
      <c r="I20" s="24">
        <f t="shared" si="5"/>
        <v>93</v>
      </c>
      <c r="J20" s="24">
        <f t="shared" si="4"/>
        <v>116.25</v>
      </c>
      <c r="K20" s="57" t="s">
        <v>11</v>
      </c>
      <c r="M20" s="3" t="s">
        <v>95</v>
      </c>
      <c r="N20" s="73">
        <f>J9+J33+J35+J36+J34+J49+J50+J58+J59+J89+J90</f>
        <v>3923.2</v>
      </c>
    </row>
    <row r="21" spans="1:14" s="3" customFormat="1" x14ac:dyDescent="0.2">
      <c r="A21" s="18">
        <v>12</v>
      </c>
      <c r="B21" s="28" t="s">
        <v>0</v>
      </c>
      <c r="C21" s="29">
        <v>1879</v>
      </c>
      <c r="D21" s="32" t="s">
        <v>34</v>
      </c>
      <c r="E21" s="56">
        <v>6</v>
      </c>
      <c r="F21" s="57" t="s">
        <v>1</v>
      </c>
      <c r="G21" s="33">
        <v>3.4</v>
      </c>
      <c r="H21" s="23">
        <f t="shared" si="2"/>
        <v>4.25</v>
      </c>
      <c r="I21" s="24">
        <f t="shared" si="5"/>
        <v>20.399999999999999</v>
      </c>
      <c r="J21" s="24">
        <f t="shared" si="4"/>
        <v>25.5</v>
      </c>
      <c r="K21" s="57" t="s">
        <v>11</v>
      </c>
    </row>
    <row r="22" spans="1:14" s="3" customFormat="1" x14ac:dyDescent="0.2">
      <c r="A22" s="18">
        <v>13</v>
      </c>
      <c r="B22" s="28" t="s">
        <v>0</v>
      </c>
      <c r="C22" s="29">
        <v>2683</v>
      </c>
      <c r="D22" s="27" t="s">
        <v>60</v>
      </c>
      <c r="E22" s="57">
        <v>20</v>
      </c>
      <c r="F22" s="61" t="s">
        <v>4</v>
      </c>
      <c r="G22" s="30">
        <v>58.22</v>
      </c>
      <c r="H22" s="23">
        <f t="shared" si="2"/>
        <v>72.775000000000006</v>
      </c>
      <c r="I22" s="24">
        <f t="shared" si="5"/>
        <v>1164.4000000000001</v>
      </c>
      <c r="J22" s="24">
        <f t="shared" si="4"/>
        <v>1455.5</v>
      </c>
      <c r="K22" s="57" t="s">
        <v>11</v>
      </c>
    </row>
    <row r="23" spans="1:14" s="3" customFormat="1" x14ac:dyDescent="0.2">
      <c r="A23" s="18">
        <v>14</v>
      </c>
      <c r="B23" s="28" t="s">
        <v>0</v>
      </c>
      <c r="C23" s="29">
        <v>39961</v>
      </c>
      <c r="D23" s="32" t="s">
        <v>62</v>
      </c>
      <c r="E23" s="56">
        <v>3</v>
      </c>
      <c r="F23" s="57" t="s">
        <v>1</v>
      </c>
      <c r="G23" s="33">
        <v>22.53</v>
      </c>
      <c r="H23" s="23">
        <f t="shared" ref="H23" si="15">1.25*G23</f>
        <v>28.162500000000001</v>
      </c>
      <c r="I23" s="24">
        <f t="shared" ref="I23" si="16">E23*G23</f>
        <v>67.59</v>
      </c>
      <c r="J23" s="24">
        <f t="shared" ref="J23" si="17">1.25*I23</f>
        <v>84.487500000000011</v>
      </c>
      <c r="K23" s="57" t="s">
        <v>11</v>
      </c>
    </row>
    <row r="24" spans="1:14" ht="15.75" customHeight="1" x14ac:dyDescent="0.2">
      <c r="A24" s="18">
        <v>15</v>
      </c>
      <c r="B24" s="28" t="s">
        <v>0</v>
      </c>
      <c r="C24" s="29">
        <v>38124</v>
      </c>
      <c r="D24" s="32" t="s">
        <v>26</v>
      </c>
      <c r="E24" s="56">
        <v>1</v>
      </c>
      <c r="F24" s="57" t="s">
        <v>1</v>
      </c>
      <c r="G24" s="33">
        <v>34.9</v>
      </c>
      <c r="H24" s="23">
        <f t="shared" si="2"/>
        <v>43.625</v>
      </c>
      <c r="I24" s="24">
        <f t="shared" si="5"/>
        <v>34.9</v>
      </c>
      <c r="J24" s="24">
        <f t="shared" si="4"/>
        <v>43.625</v>
      </c>
      <c r="K24" s="57" t="s">
        <v>11</v>
      </c>
    </row>
    <row r="25" spans="1:14" ht="15.75" customHeight="1" x14ac:dyDescent="0.2">
      <c r="A25" s="18">
        <v>16</v>
      </c>
      <c r="B25" s="28" t="s">
        <v>2</v>
      </c>
      <c r="C25" s="29" t="s">
        <v>3</v>
      </c>
      <c r="D25" s="34" t="s">
        <v>32</v>
      </c>
      <c r="E25" s="58">
        <v>5</v>
      </c>
      <c r="F25" s="62" t="s">
        <v>1</v>
      </c>
      <c r="G25" s="35">
        <v>20.99</v>
      </c>
      <c r="H25" s="23">
        <f t="shared" si="2"/>
        <v>26.237499999999997</v>
      </c>
      <c r="I25" s="36">
        <f t="shared" si="5"/>
        <v>104.94999999999999</v>
      </c>
      <c r="J25" s="24">
        <f t="shared" si="4"/>
        <v>131.1875</v>
      </c>
      <c r="K25" s="62" t="s">
        <v>11</v>
      </c>
    </row>
    <row r="26" spans="1:14" ht="15.75" customHeight="1" x14ac:dyDescent="0.2">
      <c r="A26" s="18">
        <v>17</v>
      </c>
      <c r="B26" s="28" t="s">
        <v>2</v>
      </c>
      <c r="C26" s="29" t="s">
        <v>3</v>
      </c>
      <c r="D26" s="32" t="s">
        <v>25</v>
      </c>
      <c r="E26" s="56">
        <v>2</v>
      </c>
      <c r="F26" s="57" t="s">
        <v>1</v>
      </c>
      <c r="G26" s="33">
        <v>60.55</v>
      </c>
      <c r="H26" s="23">
        <f>1.25*G26</f>
        <v>75.6875</v>
      </c>
      <c r="I26" s="24">
        <f>E26*G26</f>
        <v>121.1</v>
      </c>
      <c r="J26" s="24">
        <f>1.25*I26</f>
        <v>151.375</v>
      </c>
      <c r="K26" s="57" t="s">
        <v>11</v>
      </c>
    </row>
    <row r="27" spans="1:14" ht="15.75" customHeight="1" x14ac:dyDescent="0.2">
      <c r="A27" s="18">
        <v>18</v>
      </c>
      <c r="B27" s="28" t="s">
        <v>2</v>
      </c>
      <c r="C27" s="29" t="s">
        <v>3</v>
      </c>
      <c r="D27" s="32" t="s">
        <v>59</v>
      </c>
      <c r="E27" s="56">
        <v>2</v>
      </c>
      <c r="F27" s="57" t="s">
        <v>1</v>
      </c>
      <c r="G27" s="33">
        <v>4.8899999999999997</v>
      </c>
      <c r="H27" s="23">
        <f>1.25*G27</f>
        <v>6.1124999999999998</v>
      </c>
      <c r="I27" s="24">
        <f>E27*G27</f>
        <v>9.7799999999999994</v>
      </c>
      <c r="J27" s="24">
        <f>1.25*I27</f>
        <v>12.225</v>
      </c>
      <c r="K27" s="57" t="s">
        <v>11</v>
      </c>
    </row>
    <row r="28" spans="1:14" ht="15.75" customHeight="1" x14ac:dyDescent="0.2">
      <c r="A28" s="18">
        <v>19</v>
      </c>
      <c r="B28" s="19" t="s">
        <v>2</v>
      </c>
      <c r="C28" s="64" t="s">
        <v>3</v>
      </c>
      <c r="D28" s="70" t="s">
        <v>54</v>
      </c>
      <c r="E28" s="64">
        <v>1</v>
      </c>
      <c r="F28" s="64" t="s">
        <v>1</v>
      </c>
      <c r="G28" s="71">
        <v>55.9</v>
      </c>
      <c r="H28" s="71">
        <f t="shared" ref="H28" si="18">1.25*G28</f>
        <v>69.875</v>
      </c>
      <c r="I28" s="24">
        <f t="shared" ref="I28" si="19">E28*G28</f>
        <v>55.9</v>
      </c>
      <c r="J28" s="24">
        <f t="shared" ref="J28" si="20">1.25*I28</f>
        <v>69.875</v>
      </c>
      <c r="K28" s="64" t="s">
        <v>11</v>
      </c>
    </row>
    <row r="29" spans="1:14" s="3" customFormat="1" ht="15.75" customHeight="1" x14ac:dyDescent="0.2">
      <c r="A29" s="18">
        <v>20</v>
      </c>
      <c r="B29" s="28" t="s">
        <v>0</v>
      </c>
      <c r="C29" s="29">
        <v>1379</v>
      </c>
      <c r="D29" s="32" t="s">
        <v>44</v>
      </c>
      <c r="E29" s="56">
        <v>50</v>
      </c>
      <c r="F29" s="63" t="s">
        <v>35</v>
      </c>
      <c r="G29" s="33">
        <v>0.82</v>
      </c>
      <c r="H29" s="23">
        <f t="shared" si="2"/>
        <v>1.0249999999999999</v>
      </c>
      <c r="I29" s="24">
        <f t="shared" si="5"/>
        <v>41</v>
      </c>
      <c r="J29" s="24">
        <f t="shared" si="4"/>
        <v>51.25</v>
      </c>
      <c r="K29" s="57" t="s">
        <v>11</v>
      </c>
    </row>
    <row r="30" spans="1:14" s="3" customFormat="1" ht="15.75" customHeight="1" x14ac:dyDescent="0.2">
      <c r="A30" s="18">
        <v>21</v>
      </c>
      <c r="B30" s="28" t="s">
        <v>0</v>
      </c>
      <c r="C30" s="29">
        <v>7258</v>
      </c>
      <c r="D30" s="21" t="s">
        <v>45</v>
      </c>
      <c r="E30" s="59">
        <v>100</v>
      </c>
      <c r="F30" s="64" t="s">
        <v>1</v>
      </c>
      <c r="G30" s="22">
        <v>0.87</v>
      </c>
      <c r="H30" s="23">
        <f t="shared" si="2"/>
        <v>1.0874999999999999</v>
      </c>
      <c r="I30" s="24">
        <f t="shared" si="5"/>
        <v>87</v>
      </c>
      <c r="J30" s="24">
        <f t="shared" si="4"/>
        <v>108.75</v>
      </c>
      <c r="K30" s="64" t="s">
        <v>11</v>
      </c>
    </row>
    <row r="31" spans="1:14" s="3" customFormat="1" ht="15.75" customHeight="1" x14ac:dyDescent="0.2">
      <c r="A31" s="18">
        <v>22</v>
      </c>
      <c r="B31" s="28" t="s">
        <v>0</v>
      </c>
      <c r="C31" s="29">
        <v>366</v>
      </c>
      <c r="D31" s="32" t="s">
        <v>46</v>
      </c>
      <c r="E31" s="56">
        <v>1</v>
      </c>
      <c r="F31" s="63" t="s">
        <v>29</v>
      </c>
      <c r="G31" s="33">
        <v>84</v>
      </c>
      <c r="H31" s="23">
        <f t="shared" si="2"/>
        <v>105</v>
      </c>
      <c r="I31" s="24">
        <f t="shared" si="5"/>
        <v>84</v>
      </c>
      <c r="J31" s="24">
        <f t="shared" si="4"/>
        <v>105</v>
      </c>
      <c r="K31" s="57" t="s">
        <v>11</v>
      </c>
    </row>
    <row r="32" spans="1:14" s="3" customFormat="1" ht="15.75" customHeight="1" x14ac:dyDescent="0.2">
      <c r="A32" s="18">
        <v>23</v>
      </c>
      <c r="B32" s="28" t="s">
        <v>0</v>
      </c>
      <c r="C32" s="29">
        <v>4718</v>
      </c>
      <c r="D32" s="32" t="s">
        <v>47</v>
      </c>
      <c r="E32" s="56">
        <v>1</v>
      </c>
      <c r="F32" s="63" t="s">
        <v>29</v>
      </c>
      <c r="G32" s="33">
        <v>62.24</v>
      </c>
      <c r="H32" s="23">
        <f t="shared" si="2"/>
        <v>77.8</v>
      </c>
      <c r="I32" s="24">
        <f t="shared" si="5"/>
        <v>62.24</v>
      </c>
      <c r="J32" s="24">
        <f t="shared" si="4"/>
        <v>77.8</v>
      </c>
      <c r="K32" s="57" t="s">
        <v>11</v>
      </c>
    </row>
    <row r="33" spans="1:13" ht="15" customHeight="1" x14ac:dyDescent="0.2">
      <c r="A33" s="18">
        <v>24</v>
      </c>
      <c r="B33" s="19" t="s">
        <v>0</v>
      </c>
      <c r="C33" s="20">
        <v>2436</v>
      </c>
      <c r="D33" s="21" t="s">
        <v>28</v>
      </c>
      <c r="E33" s="56">
        <v>24</v>
      </c>
      <c r="F33" s="57" t="s">
        <v>5</v>
      </c>
      <c r="G33" s="22">
        <v>19.28</v>
      </c>
      <c r="H33" s="23">
        <f>1.25*G33</f>
        <v>24.1</v>
      </c>
      <c r="I33" s="24">
        <f>E33*G33</f>
        <v>462.72</v>
      </c>
      <c r="J33" s="24">
        <f>1.25*I33</f>
        <v>578.40000000000009</v>
      </c>
      <c r="K33" s="67" t="s">
        <v>22</v>
      </c>
    </row>
    <row r="34" spans="1:13" ht="15" customHeight="1" x14ac:dyDescent="0.2">
      <c r="A34" s="18">
        <v>25</v>
      </c>
      <c r="B34" s="19" t="s">
        <v>0</v>
      </c>
      <c r="C34" s="20">
        <v>247</v>
      </c>
      <c r="D34" s="21" t="s">
        <v>27</v>
      </c>
      <c r="E34" s="56">
        <v>24</v>
      </c>
      <c r="F34" s="57" t="s">
        <v>5</v>
      </c>
      <c r="G34" s="22">
        <v>16.32</v>
      </c>
      <c r="H34" s="23">
        <f>1.25*G34</f>
        <v>20.399999999999999</v>
      </c>
      <c r="I34" s="24">
        <f>E34*G34</f>
        <v>391.68</v>
      </c>
      <c r="J34" s="24">
        <f>1.25*I34</f>
        <v>489.6</v>
      </c>
      <c r="K34" s="67" t="s">
        <v>22</v>
      </c>
    </row>
    <row r="35" spans="1:13" ht="15" customHeight="1" x14ac:dyDescent="0.2">
      <c r="A35" s="18">
        <v>26</v>
      </c>
      <c r="B35" s="28" t="s">
        <v>0</v>
      </c>
      <c r="C35" s="29">
        <v>4750</v>
      </c>
      <c r="D35" s="32" t="s">
        <v>52</v>
      </c>
      <c r="E35" s="56">
        <v>8</v>
      </c>
      <c r="F35" s="57" t="s">
        <v>5</v>
      </c>
      <c r="G35" s="33">
        <v>19.09</v>
      </c>
      <c r="H35" s="23">
        <f>1.25*G35</f>
        <v>23.862500000000001</v>
      </c>
      <c r="I35" s="24">
        <f>E35*G35</f>
        <v>152.72</v>
      </c>
      <c r="J35" s="24">
        <f>1.25*I35</f>
        <v>190.9</v>
      </c>
      <c r="K35" s="68" t="s">
        <v>22</v>
      </c>
    </row>
    <row r="36" spans="1:13" ht="15" customHeight="1" x14ac:dyDescent="0.2">
      <c r="A36" s="18">
        <v>27</v>
      </c>
      <c r="B36" s="28" t="s">
        <v>0</v>
      </c>
      <c r="C36" s="29">
        <v>6127</v>
      </c>
      <c r="D36" s="32" t="s">
        <v>53</v>
      </c>
      <c r="E36" s="56">
        <v>8</v>
      </c>
      <c r="F36" s="57" t="s">
        <v>5</v>
      </c>
      <c r="G36" s="33">
        <v>15.01</v>
      </c>
      <c r="H36" s="23">
        <f>1.25*G36</f>
        <v>18.762499999999999</v>
      </c>
      <c r="I36" s="24">
        <f>E36*G36</f>
        <v>120.08</v>
      </c>
      <c r="J36" s="24">
        <f>1.25*I36</f>
        <v>150.1</v>
      </c>
      <c r="K36" s="68" t="s">
        <v>22</v>
      </c>
    </row>
    <row r="37" spans="1:13" ht="15.75" x14ac:dyDescent="0.2">
      <c r="A37" s="93" t="s">
        <v>50</v>
      </c>
      <c r="B37" s="94"/>
      <c r="C37" s="94"/>
      <c r="D37" s="94"/>
      <c r="E37" s="94"/>
      <c r="F37" s="94"/>
      <c r="G37" s="94"/>
      <c r="H37" s="94"/>
      <c r="I37" s="94"/>
      <c r="J37" s="94"/>
      <c r="K37" s="95"/>
    </row>
    <row r="38" spans="1:13" s="3" customFormat="1" x14ac:dyDescent="0.2">
      <c r="A38" s="18">
        <v>28</v>
      </c>
      <c r="B38" s="28" t="s">
        <v>0</v>
      </c>
      <c r="C38" s="29">
        <v>994</v>
      </c>
      <c r="D38" s="27" t="s">
        <v>100</v>
      </c>
      <c r="E38" s="57">
        <v>20</v>
      </c>
      <c r="F38" s="57" t="s">
        <v>4</v>
      </c>
      <c r="G38" s="30">
        <v>6.3</v>
      </c>
      <c r="H38" s="23">
        <f>1.25*G38</f>
        <v>7.875</v>
      </c>
      <c r="I38" s="37">
        <f t="shared" ref="I38:I50" si="21">E38*G38</f>
        <v>126</v>
      </c>
      <c r="J38" s="24">
        <f>1.25*I38</f>
        <v>157.5</v>
      </c>
      <c r="K38" s="57" t="s">
        <v>11</v>
      </c>
      <c r="M38" s="4"/>
    </row>
    <row r="39" spans="1:13" s="3" customFormat="1" x14ac:dyDescent="0.2">
      <c r="A39" s="18">
        <v>29</v>
      </c>
      <c r="B39" s="28" t="s">
        <v>0</v>
      </c>
      <c r="C39" s="29">
        <v>994</v>
      </c>
      <c r="D39" s="27" t="s">
        <v>101</v>
      </c>
      <c r="E39" s="57">
        <v>20</v>
      </c>
      <c r="F39" s="57" t="s">
        <v>4</v>
      </c>
      <c r="G39" s="30">
        <v>6.3</v>
      </c>
      <c r="H39" s="23">
        <f t="shared" ref="H39:H50" si="22">1.25*G39</f>
        <v>7.875</v>
      </c>
      <c r="I39" s="37">
        <f t="shared" si="21"/>
        <v>126</v>
      </c>
      <c r="J39" s="24">
        <f t="shared" ref="J39:J50" si="23">1.25*I39</f>
        <v>157.5</v>
      </c>
      <c r="K39" s="57" t="s">
        <v>11</v>
      </c>
    </row>
    <row r="40" spans="1:13" s="3" customFormat="1" x14ac:dyDescent="0.2">
      <c r="A40" s="18">
        <v>30</v>
      </c>
      <c r="B40" s="28" t="s">
        <v>0</v>
      </c>
      <c r="C40" s="29">
        <v>994</v>
      </c>
      <c r="D40" s="27" t="s">
        <v>102</v>
      </c>
      <c r="E40" s="57">
        <v>20</v>
      </c>
      <c r="F40" s="57" t="s">
        <v>4</v>
      </c>
      <c r="G40" s="30">
        <v>6.3</v>
      </c>
      <c r="H40" s="23">
        <f t="shared" si="22"/>
        <v>7.875</v>
      </c>
      <c r="I40" s="37">
        <f t="shared" si="21"/>
        <v>126</v>
      </c>
      <c r="J40" s="24">
        <f t="shared" si="23"/>
        <v>157.5</v>
      </c>
      <c r="K40" s="57" t="s">
        <v>11</v>
      </c>
    </row>
    <row r="41" spans="1:13" s="3" customFormat="1" x14ac:dyDescent="0.2">
      <c r="A41" s="18">
        <v>31</v>
      </c>
      <c r="B41" s="28" t="s">
        <v>0</v>
      </c>
      <c r="C41" s="29">
        <v>1022</v>
      </c>
      <c r="D41" s="27" t="s">
        <v>106</v>
      </c>
      <c r="E41" s="57">
        <v>35</v>
      </c>
      <c r="F41" s="57" t="s">
        <v>4</v>
      </c>
      <c r="G41" s="30">
        <v>3.21</v>
      </c>
      <c r="H41" s="23">
        <f t="shared" si="22"/>
        <v>4.0125000000000002</v>
      </c>
      <c r="I41" s="37">
        <f t="shared" si="21"/>
        <v>112.35</v>
      </c>
      <c r="J41" s="24">
        <f t="shared" si="23"/>
        <v>140.4375</v>
      </c>
      <c r="K41" s="57" t="s">
        <v>11</v>
      </c>
    </row>
    <row r="42" spans="1:13" s="3" customFormat="1" x14ac:dyDescent="0.2">
      <c r="A42" s="18">
        <v>32</v>
      </c>
      <c r="B42" s="28" t="s">
        <v>0</v>
      </c>
      <c r="C42" s="29">
        <v>1022</v>
      </c>
      <c r="D42" s="27" t="s">
        <v>105</v>
      </c>
      <c r="E42" s="57">
        <v>70</v>
      </c>
      <c r="F42" s="57" t="s">
        <v>4</v>
      </c>
      <c r="G42" s="30">
        <v>3.21</v>
      </c>
      <c r="H42" s="23">
        <f t="shared" si="22"/>
        <v>4.0125000000000002</v>
      </c>
      <c r="I42" s="37">
        <f t="shared" si="21"/>
        <v>224.7</v>
      </c>
      <c r="J42" s="24">
        <f t="shared" si="23"/>
        <v>280.875</v>
      </c>
      <c r="K42" s="57" t="s">
        <v>11</v>
      </c>
    </row>
    <row r="43" spans="1:13" s="3" customFormat="1" x14ac:dyDescent="0.2">
      <c r="A43" s="18">
        <v>33</v>
      </c>
      <c r="B43" s="28" t="s">
        <v>0</v>
      </c>
      <c r="C43" s="29">
        <v>1022</v>
      </c>
      <c r="D43" s="27" t="s">
        <v>104</v>
      </c>
      <c r="E43" s="57">
        <v>70</v>
      </c>
      <c r="F43" s="57" t="s">
        <v>4</v>
      </c>
      <c r="G43" s="30">
        <v>3.21</v>
      </c>
      <c r="H43" s="23">
        <f t="shared" si="22"/>
        <v>4.0125000000000002</v>
      </c>
      <c r="I43" s="37">
        <f t="shared" si="21"/>
        <v>224.7</v>
      </c>
      <c r="J43" s="24">
        <f t="shared" si="23"/>
        <v>280.875</v>
      </c>
      <c r="K43" s="57" t="s">
        <v>11</v>
      </c>
    </row>
    <row r="44" spans="1:13" s="3" customFormat="1" x14ac:dyDescent="0.2">
      <c r="A44" s="18">
        <v>34</v>
      </c>
      <c r="B44" s="28" t="s">
        <v>0</v>
      </c>
      <c r="C44" s="29">
        <v>1022</v>
      </c>
      <c r="D44" s="27" t="s">
        <v>103</v>
      </c>
      <c r="E44" s="57">
        <v>35</v>
      </c>
      <c r="F44" s="57" t="s">
        <v>4</v>
      </c>
      <c r="G44" s="30">
        <v>3.21</v>
      </c>
      <c r="H44" s="23">
        <f t="shared" si="22"/>
        <v>4.0125000000000002</v>
      </c>
      <c r="I44" s="37">
        <f t="shared" si="21"/>
        <v>112.35</v>
      </c>
      <c r="J44" s="24">
        <f t="shared" si="23"/>
        <v>140.4375</v>
      </c>
      <c r="K44" s="57" t="s">
        <v>11</v>
      </c>
    </row>
    <row r="45" spans="1:13" s="3" customFormat="1" x14ac:dyDescent="0.2">
      <c r="A45" s="18">
        <v>35</v>
      </c>
      <c r="B45" s="28" t="s">
        <v>0</v>
      </c>
      <c r="C45" s="29">
        <v>404</v>
      </c>
      <c r="D45" s="32" t="s">
        <v>99</v>
      </c>
      <c r="E45" s="56">
        <v>50</v>
      </c>
      <c r="F45" s="61" t="s">
        <v>4</v>
      </c>
      <c r="G45" s="33">
        <v>1.06</v>
      </c>
      <c r="H45" s="23">
        <f>1.25*G45</f>
        <v>1.3250000000000002</v>
      </c>
      <c r="I45" s="24">
        <f>E45*G45</f>
        <v>53</v>
      </c>
      <c r="J45" s="24">
        <f>1.25*I45</f>
        <v>66.25</v>
      </c>
      <c r="K45" s="57" t="s">
        <v>11</v>
      </c>
    </row>
    <row r="46" spans="1:13" s="3" customFormat="1" x14ac:dyDescent="0.2">
      <c r="A46" s="18">
        <v>36</v>
      </c>
      <c r="B46" s="28" t="s">
        <v>0</v>
      </c>
      <c r="C46" s="29">
        <v>20111</v>
      </c>
      <c r="D46" s="32" t="s">
        <v>33</v>
      </c>
      <c r="E46" s="56">
        <v>4</v>
      </c>
      <c r="F46" s="57" t="s">
        <v>1</v>
      </c>
      <c r="G46" s="33">
        <v>7.79</v>
      </c>
      <c r="H46" s="23">
        <f>1.25*G46</f>
        <v>9.7375000000000007</v>
      </c>
      <c r="I46" s="24">
        <f>E46*G46</f>
        <v>31.16</v>
      </c>
      <c r="J46" s="24">
        <f>1.25*I46</f>
        <v>38.950000000000003</v>
      </c>
      <c r="K46" s="57" t="s">
        <v>11</v>
      </c>
    </row>
    <row r="47" spans="1:13" s="3" customFormat="1" x14ac:dyDescent="0.2">
      <c r="A47" s="18">
        <v>37</v>
      </c>
      <c r="B47" s="28" t="s">
        <v>2</v>
      </c>
      <c r="C47" s="29" t="s">
        <v>3</v>
      </c>
      <c r="D47" s="32" t="s">
        <v>63</v>
      </c>
      <c r="E47" s="56">
        <v>30</v>
      </c>
      <c r="F47" s="57" t="s">
        <v>1</v>
      </c>
      <c r="G47" s="33">
        <v>1.05</v>
      </c>
      <c r="H47" s="23">
        <f>1.25*G47</f>
        <v>1.3125</v>
      </c>
      <c r="I47" s="37">
        <f>E47*G47</f>
        <v>31.5</v>
      </c>
      <c r="J47" s="24">
        <f>1.25*I47</f>
        <v>39.375</v>
      </c>
      <c r="K47" s="57" t="s">
        <v>11</v>
      </c>
    </row>
    <row r="48" spans="1:13" s="3" customFormat="1" x14ac:dyDescent="0.2">
      <c r="A48" s="18">
        <v>38</v>
      </c>
      <c r="B48" s="28" t="s">
        <v>2</v>
      </c>
      <c r="C48" s="29" t="s">
        <v>3</v>
      </c>
      <c r="D48" s="32" t="s">
        <v>30</v>
      </c>
      <c r="E48" s="56">
        <v>1</v>
      </c>
      <c r="F48" s="57" t="s">
        <v>1</v>
      </c>
      <c r="G48" s="33">
        <v>28.8</v>
      </c>
      <c r="H48" s="23">
        <f>1.25*G48</f>
        <v>36</v>
      </c>
      <c r="I48" s="37">
        <f>E48*G48</f>
        <v>28.8</v>
      </c>
      <c r="J48" s="24">
        <f>1.25*I48</f>
        <v>36</v>
      </c>
      <c r="K48" s="57" t="s">
        <v>11</v>
      </c>
    </row>
    <row r="49" spans="1:11" x14ac:dyDescent="0.2">
      <c r="A49" s="18">
        <v>39</v>
      </c>
      <c r="B49" s="28" t="s">
        <v>0</v>
      </c>
      <c r="C49" s="29">
        <v>247</v>
      </c>
      <c r="D49" s="32" t="s">
        <v>27</v>
      </c>
      <c r="E49" s="56">
        <v>16</v>
      </c>
      <c r="F49" s="57" t="s">
        <v>5</v>
      </c>
      <c r="G49" s="33">
        <v>16.059999999999999</v>
      </c>
      <c r="H49" s="23">
        <f t="shared" si="22"/>
        <v>20.074999999999999</v>
      </c>
      <c r="I49" s="37">
        <f t="shared" si="21"/>
        <v>256.95999999999998</v>
      </c>
      <c r="J49" s="24">
        <f t="shared" si="23"/>
        <v>321.2</v>
      </c>
      <c r="K49" s="68" t="s">
        <v>22</v>
      </c>
    </row>
    <row r="50" spans="1:11" x14ac:dyDescent="0.2">
      <c r="A50" s="18">
        <v>40</v>
      </c>
      <c r="B50" s="28" t="s">
        <v>0</v>
      </c>
      <c r="C50" s="29">
        <v>2436</v>
      </c>
      <c r="D50" s="32" t="s">
        <v>28</v>
      </c>
      <c r="E50" s="56">
        <v>16</v>
      </c>
      <c r="F50" s="57" t="s">
        <v>5</v>
      </c>
      <c r="G50" s="33">
        <v>19.28</v>
      </c>
      <c r="H50" s="23">
        <f t="shared" si="22"/>
        <v>24.1</v>
      </c>
      <c r="I50" s="37">
        <f t="shared" si="21"/>
        <v>308.48</v>
      </c>
      <c r="J50" s="24">
        <f t="shared" si="23"/>
        <v>385.6</v>
      </c>
      <c r="K50" s="68" t="s">
        <v>22</v>
      </c>
    </row>
    <row r="51" spans="1:11" ht="15" customHeight="1" x14ac:dyDescent="0.2">
      <c r="A51" s="93" t="s">
        <v>64</v>
      </c>
      <c r="B51" s="94"/>
      <c r="C51" s="94"/>
      <c r="D51" s="94"/>
      <c r="E51" s="94"/>
      <c r="F51" s="94"/>
      <c r="G51" s="94"/>
      <c r="H51" s="94"/>
      <c r="I51" s="94"/>
      <c r="J51" s="94"/>
      <c r="K51" s="95"/>
    </row>
    <row r="52" spans="1:11" s="3" customFormat="1" x14ac:dyDescent="0.2">
      <c r="A52" s="18">
        <v>41</v>
      </c>
      <c r="B52" s="28" t="s">
        <v>2</v>
      </c>
      <c r="C52" s="29" t="s">
        <v>3</v>
      </c>
      <c r="D52" s="27" t="s">
        <v>110</v>
      </c>
      <c r="E52" s="57">
        <v>5</v>
      </c>
      <c r="F52" s="57" t="s">
        <v>1</v>
      </c>
      <c r="G52" s="30">
        <v>150.99</v>
      </c>
      <c r="H52" s="23">
        <f t="shared" ref="H52:H59" si="24">1.25*G52</f>
        <v>188.73750000000001</v>
      </c>
      <c r="I52" s="37">
        <f t="shared" ref="I52:I59" si="25">E52*G52</f>
        <v>754.95</v>
      </c>
      <c r="J52" s="24">
        <f t="shared" ref="J52:J59" si="26">1.25*I52</f>
        <v>943.6875</v>
      </c>
      <c r="K52" s="57" t="s">
        <v>11</v>
      </c>
    </row>
    <row r="53" spans="1:11" s="3" customFormat="1" x14ac:dyDescent="0.2">
      <c r="A53" s="18">
        <v>42</v>
      </c>
      <c r="B53" s="28" t="s">
        <v>2</v>
      </c>
      <c r="C53" s="29" t="s">
        <v>3</v>
      </c>
      <c r="D53" s="27" t="s">
        <v>109</v>
      </c>
      <c r="E53" s="57">
        <v>28</v>
      </c>
      <c r="F53" s="57" t="s">
        <v>1</v>
      </c>
      <c r="G53" s="30">
        <v>135.38999999999999</v>
      </c>
      <c r="H53" s="23">
        <f t="shared" ref="H53" si="27">1.25*G53</f>
        <v>169.23749999999998</v>
      </c>
      <c r="I53" s="37">
        <f t="shared" ref="I53" si="28">E53*G53</f>
        <v>3790.9199999999996</v>
      </c>
      <c r="J53" s="24">
        <f t="shared" ref="J53" si="29">1.25*I53</f>
        <v>4738.6499999999996</v>
      </c>
      <c r="K53" s="57" t="s">
        <v>11</v>
      </c>
    </row>
    <row r="54" spans="1:11" s="5" customFormat="1" x14ac:dyDescent="0.2">
      <c r="A54" s="18">
        <v>43</v>
      </c>
      <c r="B54" s="28" t="s">
        <v>2</v>
      </c>
      <c r="C54" s="29" t="s">
        <v>3</v>
      </c>
      <c r="D54" s="27" t="s">
        <v>108</v>
      </c>
      <c r="E54" s="57">
        <v>2</v>
      </c>
      <c r="F54" s="57" t="s">
        <v>1</v>
      </c>
      <c r="G54" s="30">
        <v>599.99</v>
      </c>
      <c r="H54" s="23">
        <f t="shared" si="24"/>
        <v>749.98749999999995</v>
      </c>
      <c r="I54" s="37">
        <f t="shared" ref="I54" si="30">E54*G54</f>
        <v>1199.98</v>
      </c>
      <c r="J54" s="24">
        <f t="shared" si="26"/>
        <v>1499.9749999999999</v>
      </c>
      <c r="K54" s="57" t="s">
        <v>11</v>
      </c>
    </row>
    <row r="55" spans="1:11" s="5" customFormat="1" x14ac:dyDescent="0.2">
      <c r="A55" s="18">
        <v>44</v>
      </c>
      <c r="B55" s="74" t="s">
        <v>0</v>
      </c>
      <c r="C55" s="75">
        <v>2510</v>
      </c>
      <c r="D55" s="76" t="s">
        <v>65</v>
      </c>
      <c r="E55" s="75">
        <v>2</v>
      </c>
      <c r="F55" s="57" t="s">
        <v>1</v>
      </c>
      <c r="G55" s="77">
        <v>44.2</v>
      </c>
      <c r="H55" s="23">
        <f t="shared" ref="H55:H56" si="31">1.25*G55</f>
        <v>55.25</v>
      </c>
      <c r="I55" s="37">
        <f t="shared" ref="I55:I57" si="32">E55*G55</f>
        <v>88.4</v>
      </c>
      <c r="J55" s="24">
        <f t="shared" ref="J55:J56" si="33">1.25*I55</f>
        <v>110.5</v>
      </c>
      <c r="K55" s="57" t="s">
        <v>11</v>
      </c>
    </row>
    <row r="56" spans="1:11" s="5" customFormat="1" x14ac:dyDescent="0.2">
      <c r="A56" s="18">
        <v>45</v>
      </c>
      <c r="B56" s="74" t="s">
        <v>0</v>
      </c>
      <c r="C56" s="75">
        <v>39380</v>
      </c>
      <c r="D56" s="76" t="s">
        <v>66</v>
      </c>
      <c r="E56" s="75">
        <v>2</v>
      </c>
      <c r="F56" s="57" t="s">
        <v>1</v>
      </c>
      <c r="G56" s="77">
        <v>25.28</v>
      </c>
      <c r="H56" s="23">
        <f t="shared" si="31"/>
        <v>31.6</v>
      </c>
      <c r="I56" s="37">
        <f t="shared" si="32"/>
        <v>50.56</v>
      </c>
      <c r="J56" s="24">
        <f t="shared" si="33"/>
        <v>63.2</v>
      </c>
      <c r="K56" s="57" t="s">
        <v>11</v>
      </c>
    </row>
    <row r="57" spans="1:11" s="5" customFormat="1" x14ac:dyDescent="0.2">
      <c r="A57" s="18">
        <v>46</v>
      </c>
      <c r="B57" s="19" t="s">
        <v>2</v>
      </c>
      <c r="C57" s="64" t="s">
        <v>3</v>
      </c>
      <c r="D57" s="31" t="s">
        <v>48</v>
      </c>
      <c r="E57" s="64">
        <v>15</v>
      </c>
      <c r="F57" s="64" t="s">
        <v>1</v>
      </c>
      <c r="G57" s="71">
        <v>4.99</v>
      </c>
      <c r="H57" s="71">
        <f>1.25*G57</f>
        <v>6.2375000000000007</v>
      </c>
      <c r="I57" s="24">
        <f t="shared" si="32"/>
        <v>74.850000000000009</v>
      </c>
      <c r="J57" s="24">
        <f>1.25*I57</f>
        <v>93.562500000000014</v>
      </c>
      <c r="K57" s="64" t="s">
        <v>11</v>
      </c>
    </row>
    <row r="58" spans="1:11" x14ac:dyDescent="0.2">
      <c r="A58" s="18">
        <v>47</v>
      </c>
      <c r="B58" s="19" t="s">
        <v>0</v>
      </c>
      <c r="C58" s="20">
        <v>247</v>
      </c>
      <c r="D58" s="21" t="s">
        <v>27</v>
      </c>
      <c r="E58" s="56">
        <v>16</v>
      </c>
      <c r="F58" s="57" t="s">
        <v>5</v>
      </c>
      <c r="G58" s="22">
        <v>16.32</v>
      </c>
      <c r="H58" s="23">
        <f t="shared" si="24"/>
        <v>20.399999999999999</v>
      </c>
      <c r="I58" s="37">
        <f t="shared" si="25"/>
        <v>261.12</v>
      </c>
      <c r="J58" s="24">
        <f t="shared" si="26"/>
        <v>326.39999999999998</v>
      </c>
      <c r="K58" s="67" t="s">
        <v>22</v>
      </c>
    </row>
    <row r="59" spans="1:11" ht="15" customHeight="1" x14ac:dyDescent="0.2">
      <c r="A59" s="18">
        <v>48</v>
      </c>
      <c r="B59" s="19" t="s">
        <v>0</v>
      </c>
      <c r="C59" s="20">
        <v>2436</v>
      </c>
      <c r="D59" s="21" t="s">
        <v>28</v>
      </c>
      <c r="E59" s="56">
        <v>16</v>
      </c>
      <c r="F59" s="57" t="s">
        <v>5</v>
      </c>
      <c r="G59" s="22">
        <v>19.28</v>
      </c>
      <c r="H59" s="23">
        <f t="shared" si="24"/>
        <v>24.1</v>
      </c>
      <c r="I59" s="37">
        <f t="shared" si="25"/>
        <v>308.48</v>
      </c>
      <c r="J59" s="24">
        <f t="shared" si="26"/>
        <v>385.6</v>
      </c>
      <c r="K59" s="67" t="s">
        <v>22</v>
      </c>
    </row>
    <row r="60" spans="1:11" ht="15" customHeight="1" x14ac:dyDescent="0.2">
      <c r="A60" s="86" t="s">
        <v>67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ht="15" customHeight="1" x14ac:dyDescent="0.2">
      <c r="A61" s="78">
        <v>49</v>
      </c>
      <c r="B61" s="19" t="s">
        <v>2</v>
      </c>
      <c r="C61" s="64" t="s">
        <v>3</v>
      </c>
      <c r="D61" s="70" t="s">
        <v>68</v>
      </c>
      <c r="E61" s="80">
        <v>4</v>
      </c>
      <c r="F61" s="64" t="s">
        <v>1</v>
      </c>
      <c r="G61" s="71">
        <v>0.6</v>
      </c>
      <c r="H61" s="23">
        <f t="shared" ref="H61:H62" si="34">1.25*G61</f>
        <v>0.75</v>
      </c>
      <c r="I61" s="37">
        <f t="shared" ref="I61:I62" si="35">E61*G61</f>
        <v>2.4</v>
      </c>
      <c r="J61" s="24">
        <f t="shared" ref="J61:J62" si="36">1.25*I61</f>
        <v>3</v>
      </c>
      <c r="K61" s="57" t="s">
        <v>11</v>
      </c>
    </row>
    <row r="62" spans="1:11" ht="15" customHeight="1" x14ac:dyDescent="0.2">
      <c r="A62" s="78">
        <v>50</v>
      </c>
      <c r="B62" s="19" t="s">
        <v>0</v>
      </c>
      <c r="C62" s="64">
        <v>21010</v>
      </c>
      <c r="D62" s="21" t="s">
        <v>69</v>
      </c>
      <c r="E62" s="81">
        <v>4</v>
      </c>
      <c r="F62" s="79" t="s">
        <v>4</v>
      </c>
      <c r="G62" s="71">
        <v>43.34</v>
      </c>
      <c r="H62" s="23">
        <f t="shared" si="34"/>
        <v>54.175000000000004</v>
      </c>
      <c r="I62" s="37">
        <f t="shared" si="35"/>
        <v>173.36</v>
      </c>
      <c r="J62" s="24">
        <f t="shared" si="36"/>
        <v>216.70000000000002</v>
      </c>
      <c r="K62" s="57" t="s">
        <v>11</v>
      </c>
    </row>
    <row r="63" spans="1:11" ht="15" customHeight="1" x14ac:dyDescent="0.2">
      <c r="A63" s="78">
        <v>51</v>
      </c>
      <c r="B63" s="19" t="s">
        <v>0</v>
      </c>
      <c r="C63" s="64">
        <v>2685</v>
      </c>
      <c r="D63" s="70" t="s">
        <v>70</v>
      </c>
      <c r="E63" s="80">
        <v>8</v>
      </c>
      <c r="F63" s="79" t="s">
        <v>4</v>
      </c>
      <c r="G63" s="71">
        <v>8.44</v>
      </c>
      <c r="H63" s="23">
        <f t="shared" ref="H63:H65" si="37">1.25*G63</f>
        <v>10.549999999999999</v>
      </c>
      <c r="I63" s="37">
        <f t="shared" ref="I63:I65" si="38">E63*G63</f>
        <v>67.52</v>
      </c>
      <c r="J63" s="24">
        <f t="shared" ref="J63:J65" si="39">1.25*I63</f>
        <v>84.399999999999991</v>
      </c>
      <c r="K63" s="57" t="s">
        <v>11</v>
      </c>
    </row>
    <row r="64" spans="1:11" ht="15" customHeight="1" x14ac:dyDescent="0.2">
      <c r="A64" s="78">
        <v>52</v>
      </c>
      <c r="B64" s="19" t="s">
        <v>0</v>
      </c>
      <c r="C64" s="64">
        <v>1884</v>
      </c>
      <c r="D64" s="70" t="s">
        <v>71</v>
      </c>
      <c r="E64" s="80">
        <v>2</v>
      </c>
      <c r="F64" s="64" t="s">
        <v>1</v>
      </c>
      <c r="G64" s="71">
        <v>5.16</v>
      </c>
      <c r="H64" s="23">
        <f t="shared" si="37"/>
        <v>6.45</v>
      </c>
      <c r="I64" s="37">
        <f t="shared" si="38"/>
        <v>10.32</v>
      </c>
      <c r="J64" s="24">
        <f t="shared" si="39"/>
        <v>12.9</v>
      </c>
      <c r="K64" s="57" t="s">
        <v>11</v>
      </c>
    </row>
    <row r="65" spans="1:11" ht="15" customHeight="1" x14ac:dyDescent="0.2">
      <c r="A65" s="78">
        <v>53</v>
      </c>
      <c r="B65" s="19" t="s">
        <v>0</v>
      </c>
      <c r="C65" s="64">
        <v>1892</v>
      </c>
      <c r="D65" s="70" t="s">
        <v>72</v>
      </c>
      <c r="E65" s="80">
        <v>2</v>
      </c>
      <c r="F65" s="64" t="s">
        <v>1</v>
      </c>
      <c r="G65" s="71">
        <v>2.13</v>
      </c>
      <c r="H65" s="23">
        <f t="shared" si="37"/>
        <v>2.6624999999999996</v>
      </c>
      <c r="I65" s="37">
        <f t="shared" si="38"/>
        <v>4.26</v>
      </c>
      <c r="J65" s="24">
        <f t="shared" si="39"/>
        <v>5.3249999999999993</v>
      </c>
      <c r="K65" s="57" t="s">
        <v>11</v>
      </c>
    </row>
    <row r="66" spans="1:11" ht="15" customHeight="1" x14ac:dyDescent="0.2">
      <c r="A66" s="78">
        <v>54</v>
      </c>
      <c r="B66" s="19" t="s">
        <v>2</v>
      </c>
      <c r="C66" s="64" t="s">
        <v>3</v>
      </c>
      <c r="D66" s="70" t="s">
        <v>73</v>
      </c>
      <c r="E66" s="80">
        <v>1</v>
      </c>
      <c r="F66" s="64" t="s">
        <v>1</v>
      </c>
      <c r="G66" s="71">
        <v>5.99</v>
      </c>
      <c r="H66" s="23">
        <f t="shared" ref="H66:H90" si="40">1.25*G66</f>
        <v>7.4875000000000007</v>
      </c>
      <c r="I66" s="37">
        <f t="shared" ref="I66:I90" si="41">E66*G66</f>
        <v>5.99</v>
      </c>
      <c r="J66" s="24">
        <f t="shared" ref="J66:J90" si="42">1.25*I66</f>
        <v>7.4875000000000007</v>
      </c>
      <c r="K66" s="57" t="s">
        <v>11</v>
      </c>
    </row>
    <row r="67" spans="1:11" ht="15" customHeight="1" x14ac:dyDescent="0.2">
      <c r="A67" s="78">
        <v>55</v>
      </c>
      <c r="B67" s="19" t="s">
        <v>0</v>
      </c>
      <c r="C67" s="17">
        <v>39210</v>
      </c>
      <c r="D67" s="70" t="s">
        <v>74</v>
      </c>
      <c r="E67" s="80">
        <v>4</v>
      </c>
      <c r="F67" s="64" t="s">
        <v>1</v>
      </c>
      <c r="G67" s="71">
        <v>1.02</v>
      </c>
      <c r="H67" s="23">
        <f t="shared" si="40"/>
        <v>1.2749999999999999</v>
      </c>
      <c r="I67" s="37">
        <f t="shared" si="41"/>
        <v>4.08</v>
      </c>
      <c r="J67" s="24">
        <f t="shared" si="42"/>
        <v>5.0999999999999996</v>
      </c>
      <c r="K67" s="57" t="s">
        <v>11</v>
      </c>
    </row>
    <row r="68" spans="1:11" ht="15" customHeight="1" x14ac:dyDescent="0.2">
      <c r="A68" s="78">
        <v>56</v>
      </c>
      <c r="B68" s="19" t="s">
        <v>0</v>
      </c>
      <c r="C68" s="79">
        <v>39176</v>
      </c>
      <c r="D68" s="70" t="s">
        <v>75</v>
      </c>
      <c r="E68" s="80">
        <v>4</v>
      </c>
      <c r="F68" s="64" t="s">
        <v>1</v>
      </c>
      <c r="G68" s="71">
        <v>1.37</v>
      </c>
      <c r="H68" s="23">
        <f t="shared" si="40"/>
        <v>1.7125000000000001</v>
      </c>
      <c r="I68" s="37">
        <f t="shared" si="41"/>
        <v>5.48</v>
      </c>
      <c r="J68" s="24">
        <f t="shared" si="42"/>
        <v>6.8500000000000005</v>
      </c>
      <c r="K68" s="57" t="s">
        <v>11</v>
      </c>
    </row>
    <row r="69" spans="1:11" ht="15" customHeight="1" x14ac:dyDescent="0.2">
      <c r="A69" s="78">
        <v>57</v>
      </c>
      <c r="B69" s="19" t="s">
        <v>2</v>
      </c>
      <c r="C69" s="64" t="s">
        <v>3</v>
      </c>
      <c r="D69" s="21" t="s">
        <v>76</v>
      </c>
      <c r="E69" s="81">
        <v>1</v>
      </c>
      <c r="F69" s="64" t="s">
        <v>1</v>
      </c>
      <c r="G69" s="71">
        <v>8.99</v>
      </c>
      <c r="H69" s="23">
        <f t="shared" si="40"/>
        <v>11.237500000000001</v>
      </c>
      <c r="I69" s="37">
        <f t="shared" si="41"/>
        <v>8.99</v>
      </c>
      <c r="J69" s="24">
        <f t="shared" si="42"/>
        <v>11.237500000000001</v>
      </c>
      <c r="K69" s="57" t="s">
        <v>11</v>
      </c>
    </row>
    <row r="70" spans="1:11" ht="15" customHeight="1" x14ac:dyDescent="0.2">
      <c r="A70" s="78">
        <v>58</v>
      </c>
      <c r="B70" s="19" t="s">
        <v>0</v>
      </c>
      <c r="C70" s="64">
        <v>982</v>
      </c>
      <c r="D70" s="21" t="s">
        <v>77</v>
      </c>
      <c r="E70" s="81">
        <v>8</v>
      </c>
      <c r="F70" s="79" t="s">
        <v>4</v>
      </c>
      <c r="G70" s="71">
        <v>5.41</v>
      </c>
      <c r="H70" s="23">
        <f t="shared" si="40"/>
        <v>6.7625000000000002</v>
      </c>
      <c r="I70" s="37">
        <f t="shared" si="41"/>
        <v>43.28</v>
      </c>
      <c r="J70" s="24">
        <f t="shared" si="42"/>
        <v>54.1</v>
      </c>
      <c r="K70" s="57" t="s">
        <v>11</v>
      </c>
    </row>
    <row r="71" spans="1:11" ht="15" customHeight="1" x14ac:dyDescent="0.2">
      <c r="A71" s="78">
        <v>59</v>
      </c>
      <c r="B71" s="19" t="s">
        <v>0</v>
      </c>
      <c r="C71" s="64">
        <v>982</v>
      </c>
      <c r="D71" s="21" t="s">
        <v>78</v>
      </c>
      <c r="E71" s="81">
        <v>8</v>
      </c>
      <c r="F71" s="79" t="s">
        <v>4</v>
      </c>
      <c r="G71" s="71">
        <v>5.41</v>
      </c>
      <c r="H71" s="23">
        <f t="shared" si="40"/>
        <v>6.7625000000000002</v>
      </c>
      <c r="I71" s="37">
        <f t="shared" si="41"/>
        <v>43.28</v>
      </c>
      <c r="J71" s="24">
        <f t="shared" si="42"/>
        <v>54.1</v>
      </c>
      <c r="K71" s="57" t="s">
        <v>11</v>
      </c>
    </row>
    <row r="72" spans="1:11" ht="15" customHeight="1" x14ac:dyDescent="0.2">
      <c r="A72" s="78">
        <v>60</v>
      </c>
      <c r="B72" s="19" t="s">
        <v>0</v>
      </c>
      <c r="C72" s="64">
        <v>982</v>
      </c>
      <c r="D72" s="21" t="s">
        <v>79</v>
      </c>
      <c r="E72" s="81">
        <v>4</v>
      </c>
      <c r="F72" s="79" t="s">
        <v>4</v>
      </c>
      <c r="G72" s="71">
        <v>5.41</v>
      </c>
      <c r="H72" s="23">
        <f t="shared" si="40"/>
        <v>6.7625000000000002</v>
      </c>
      <c r="I72" s="37">
        <f t="shared" si="41"/>
        <v>21.64</v>
      </c>
      <c r="J72" s="24">
        <f t="shared" si="42"/>
        <v>27.05</v>
      </c>
      <c r="K72" s="57" t="s">
        <v>11</v>
      </c>
    </row>
    <row r="73" spans="1:11" ht="15" customHeight="1" x14ac:dyDescent="0.2">
      <c r="A73" s="78">
        <v>61</v>
      </c>
      <c r="B73" s="19" t="s">
        <v>0</v>
      </c>
      <c r="C73" s="64">
        <v>981</v>
      </c>
      <c r="D73" s="21" t="s">
        <v>80</v>
      </c>
      <c r="E73" s="81">
        <v>4</v>
      </c>
      <c r="F73" s="79" t="s">
        <v>4</v>
      </c>
      <c r="G73" s="71">
        <v>3.87</v>
      </c>
      <c r="H73" s="23">
        <f t="shared" si="40"/>
        <v>4.8375000000000004</v>
      </c>
      <c r="I73" s="37">
        <f t="shared" si="41"/>
        <v>15.48</v>
      </c>
      <c r="J73" s="24">
        <f t="shared" si="42"/>
        <v>19.350000000000001</v>
      </c>
      <c r="K73" s="57" t="s">
        <v>11</v>
      </c>
    </row>
    <row r="74" spans="1:11" ht="15" customHeight="1" x14ac:dyDescent="0.2">
      <c r="A74" s="78">
        <v>62</v>
      </c>
      <c r="B74" s="19" t="s">
        <v>0</v>
      </c>
      <c r="C74" s="64">
        <v>981</v>
      </c>
      <c r="D74" s="21" t="s">
        <v>81</v>
      </c>
      <c r="E74" s="81">
        <v>4</v>
      </c>
      <c r="F74" s="79" t="s">
        <v>4</v>
      </c>
      <c r="G74" s="71">
        <v>3.87</v>
      </c>
      <c r="H74" s="23">
        <f t="shared" si="40"/>
        <v>4.8375000000000004</v>
      </c>
      <c r="I74" s="37">
        <f t="shared" si="41"/>
        <v>15.48</v>
      </c>
      <c r="J74" s="24">
        <f t="shared" si="42"/>
        <v>19.350000000000001</v>
      </c>
      <c r="K74" s="57" t="s">
        <v>11</v>
      </c>
    </row>
    <row r="75" spans="1:11" ht="15" customHeight="1" x14ac:dyDescent="0.2">
      <c r="A75" s="78">
        <v>63</v>
      </c>
      <c r="B75" s="19" t="s">
        <v>0</v>
      </c>
      <c r="C75" s="64">
        <v>34653</v>
      </c>
      <c r="D75" s="21" t="s">
        <v>82</v>
      </c>
      <c r="E75" s="81">
        <v>1</v>
      </c>
      <c r="F75" s="64" t="s">
        <v>1</v>
      </c>
      <c r="G75" s="71">
        <v>9.15</v>
      </c>
      <c r="H75" s="23">
        <f t="shared" si="40"/>
        <v>11.4375</v>
      </c>
      <c r="I75" s="37">
        <f t="shared" si="41"/>
        <v>9.15</v>
      </c>
      <c r="J75" s="24">
        <f t="shared" si="42"/>
        <v>11.4375</v>
      </c>
      <c r="K75" s="57" t="s">
        <v>11</v>
      </c>
    </row>
    <row r="76" spans="1:11" ht="15" customHeight="1" x14ac:dyDescent="0.2">
      <c r="A76" s="78">
        <v>64</v>
      </c>
      <c r="B76" s="19" t="s">
        <v>0</v>
      </c>
      <c r="C76" s="64">
        <v>39469</v>
      </c>
      <c r="D76" s="21" t="s">
        <v>83</v>
      </c>
      <c r="E76" s="81">
        <v>1</v>
      </c>
      <c r="F76" s="64" t="s">
        <v>1</v>
      </c>
      <c r="G76" s="71">
        <v>71.33</v>
      </c>
      <c r="H76" s="23">
        <f t="shared" si="40"/>
        <v>89.162499999999994</v>
      </c>
      <c r="I76" s="37">
        <f t="shared" si="41"/>
        <v>71.33</v>
      </c>
      <c r="J76" s="24">
        <f t="shared" si="42"/>
        <v>89.162499999999994</v>
      </c>
      <c r="K76" s="57" t="s">
        <v>11</v>
      </c>
    </row>
    <row r="77" spans="1:11" ht="15" customHeight="1" x14ac:dyDescent="0.2">
      <c r="A77" s="78">
        <v>65</v>
      </c>
      <c r="B77" s="19" t="s">
        <v>2</v>
      </c>
      <c r="C77" s="64" t="s">
        <v>3</v>
      </c>
      <c r="D77" s="21" t="s">
        <v>84</v>
      </c>
      <c r="E77" s="81">
        <v>1</v>
      </c>
      <c r="F77" s="64" t="s">
        <v>1</v>
      </c>
      <c r="G77" s="71">
        <v>165</v>
      </c>
      <c r="H77" s="23">
        <f t="shared" si="40"/>
        <v>206.25</v>
      </c>
      <c r="I77" s="37">
        <f t="shared" si="41"/>
        <v>165</v>
      </c>
      <c r="J77" s="24">
        <f t="shared" si="42"/>
        <v>206.25</v>
      </c>
      <c r="K77" s="57" t="s">
        <v>11</v>
      </c>
    </row>
    <row r="78" spans="1:11" ht="15" customHeight="1" x14ac:dyDescent="0.2">
      <c r="A78" s="78">
        <v>66</v>
      </c>
      <c r="B78" s="19" t="s">
        <v>2</v>
      </c>
      <c r="C78" s="64" t="s">
        <v>3</v>
      </c>
      <c r="D78" s="32" t="s">
        <v>25</v>
      </c>
      <c r="E78" s="81">
        <v>1</v>
      </c>
      <c r="F78" s="64" t="s">
        <v>1</v>
      </c>
      <c r="G78" s="71">
        <v>60.55</v>
      </c>
      <c r="H78" s="23">
        <f t="shared" si="40"/>
        <v>75.6875</v>
      </c>
      <c r="I78" s="37">
        <f t="shared" si="41"/>
        <v>60.55</v>
      </c>
      <c r="J78" s="24">
        <f t="shared" si="42"/>
        <v>75.6875</v>
      </c>
      <c r="K78" s="57" t="s">
        <v>11</v>
      </c>
    </row>
    <row r="79" spans="1:11" ht="15" customHeight="1" x14ac:dyDescent="0.2">
      <c r="A79" s="78">
        <v>67</v>
      </c>
      <c r="B79" s="19" t="s">
        <v>2</v>
      </c>
      <c r="C79" s="64" t="s">
        <v>3</v>
      </c>
      <c r="D79" s="21" t="s">
        <v>85</v>
      </c>
      <c r="E79" s="81">
        <v>1</v>
      </c>
      <c r="F79" s="79" t="s">
        <v>35</v>
      </c>
      <c r="G79" s="71">
        <v>30.99</v>
      </c>
      <c r="H79" s="23">
        <f t="shared" si="40"/>
        <v>38.737499999999997</v>
      </c>
      <c r="I79" s="37">
        <f t="shared" si="41"/>
        <v>30.99</v>
      </c>
      <c r="J79" s="24">
        <f t="shared" si="42"/>
        <v>38.737499999999997</v>
      </c>
      <c r="K79" s="57" t="s">
        <v>11</v>
      </c>
    </row>
    <row r="80" spans="1:11" ht="15" customHeight="1" x14ac:dyDescent="0.2">
      <c r="A80" s="78">
        <v>68</v>
      </c>
      <c r="B80" s="19" t="s">
        <v>2</v>
      </c>
      <c r="C80" s="64" t="s">
        <v>3</v>
      </c>
      <c r="D80" s="32" t="s">
        <v>30</v>
      </c>
      <c r="E80" s="81">
        <v>1</v>
      </c>
      <c r="F80" s="79" t="s">
        <v>35</v>
      </c>
      <c r="G80" s="71">
        <v>28</v>
      </c>
      <c r="H80" s="23">
        <f t="shared" si="40"/>
        <v>35</v>
      </c>
      <c r="I80" s="37">
        <f t="shared" si="41"/>
        <v>28</v>
      </c>
      <c r="J80" s="24">
        <f t="shared" si="42"/>
        <v>35</v>
      </c>
      <c r="K80" s="57" t="s">
        <v>11</v>
      </c>
    </row>
    <row r="81" spans="1:11" ht="15" customHeight="1" x14ac:dyDescent="0.2">
      <c r="A81" s="78">
        <v>69</v>
      </c>
      <c r="B81" s="19" t="s">
        <v>0</v>
      </c>
      <c r="C81" s="64">
        <v>867</v>
      </c>
      <c r="D81" s="21" t="s">
        <v>86</v>
      </c>
      <c r="E81" s="81">
        <v>3</v>
      </c>
      <c r="F81" s="79" t="s">
        <v>4</v>
      </c>
      <c r="G81" s="71">
        <v>46.65</v>
      </c>
      <c r="H81" s="23">
        <f t="shared" si="40"/>
        <v>58.3125</v>
      </c>
      <c r="I81" s="37">
        <f t="shared" si="41"/>
        <v>139.94999999999999</v>
      </c>
      <c r="J81" s="24">
        <f t="shared" si="42"/>
        <v>174.9375</v>
      </c>
      <c r="K81" s="57" t="s">
        <v>11</v>
      </c>
    </row>
    <row r="82" spans="1:11" ht="15" customHeight="1" x14ac:dyDescent="0.2">
      <c r="A82" s="78">
        <v>70</v>
      </c>
      <c r="B82" s="19" t="s">
        <v>0</v>
      </c>
      <c r="C82" s="64">
        <v>7691</v>
      </c>
      <c r="D82" s="21" t="s">
        <v>87</v>
      </c>
      <c r="E82" s="81">
        <v>4</v>
      </c>
      <c r="F82" s="79" t="s">
        <v>4</v>
      </c>
      <c r="G82" s="71">
        <v>25.41</v>
      </c>
      <c r="H82" s="23">
        <f t="shared" si="40"/>
        <v>31.762499999999999</v>
      </c>
      <c r="I82" s="37">
        <f t="shared" si="41"/>
        <v>101.64</v>
      </c>
      <c r="J82" s="24">
        <f t="shared" si="42"/>
        <v>127.05</v>
      </c>
      <c r="K82" s="57" t="s">
        <v>11</v>
      </c>
    </row>
    <row r="83" spans="1:11" ht="15" customHeight="1" x14ac:dyDescent="0.2">
      <c r="A83" s="78">
        <v>71</v>
      </c>
      <c r="B83" s="19" t="s">
        <v>0</v>
      </c>
      <c r="C83" s="17">
        <v>39208</v>
      </c>
      <c r="D83" s="70" t="s">
        <v>88</v>
      </c>
      <c r="E83" s="80">
        <v>4</v>
      </c>
      <c r="F83" s="64" t="s">
        <v>1</v>
      </c>
      <c r="G83" s="71">
        <v>0.56000000000000005</v>
      </c>
      <c r="H83" s="23">
        <f t="shared" si="40"/>
        <v>0.70000000000000007</v>
      </c>
      <c r="I83" s="37">
        <f t="shared" si="41"/>
        <v>2.2400000000000002</v>
      </c>
      <c r="J83" s="24">
        <f t="shared" si="42"/>
        <v>2.8000000000000003</v>
      </c>
      <c r="K83" s="57" t="s">
        <v>11</v>
      </c>
    </row>
    <row r="84" spans="1:11" ht="15" customHeight="1" x14ac:dyDescent="0.2">
      <c r="A84" s="78">
        <v>72</v>
      </c>
      <c r="B84" s="19" t="s">
        <v>0</v>
      </c>
      <c r="C84" s="79">
        <v>39174</v>
      </c>
      <c r="D84" s="70" t="s">
        <v>89</v>
      </c>
      <c r="E84" s="80">
        <v>4</v>
      </c>
      <c r="F84" s="64" t="s">
        <v>1</v>
      </c>
      <c r="G84" s="71">
        <v>1.05</v>
      </c>
      <c r="H84" s="23">
        <f t="shared" si="40"/>
        <v>1.3125</v>
      </c>
      <c r="I84" s="37">
        <f t="shared" si="41"/>
        <v>4.2</v>
      </c>
      <c r="J84" s="24">
        <f t="shared" si="42"/>
        <v>5.25</v>
      </c>
      <c r="K84" s="57" t="s">
        <v>11</v>
      </c>
    </row>
    <row r="85" spans="1:11" ht="15" customHeight="1" x14ac:dyDescent="0.2">
      <c r="A85" s="78">
        <v>73</v>
      </c>
      <c r="B85" s="19" t="s">
        <v>0</v>
      </c>
      <c r="C85" s="64">
        <v>11856</v>
      </c>
      <c r="D85" s="21" t="s">
        <v>90</v>
      </c>
      <c r="E85" s="81">
        <v>1</v>
      </c>
      <c r="F85" s="64" t="s">
        <v>1</v>
      </c>
      <c r="G85" s="71">
        <v>7.68</v>
      </c>
      <c r="H85" s="23">
        <f t="shared" si="40"/>
        <v>9.6</v>
      </c>
      <c r="I85" s="37">
        <f t="shared" si="41"/>
        <v>7.68</v>
      </c>
      <c r="J85" s="24">
        <f t="shared" si="42"/>
        <v>9.6</v>
      </c>
      <c r="K85" s="57" t="s">
        <v>11</v>
      </c>
    </row>
    <row r="86" spans="1:11" ht="15" customHeight="1" x14ac:dyDescent="0.2">
      <c r="A86" s="78">
        <v>74</v>
      </c>
      <c r="B86" s="19" t="s">
        <v>0</v>
      </c>
      <c r="C86" s="64">
        <v>1573</v>
      </c>
      <c r="D86" s="21" t="s">
        <v>92</v>
      </c>
      <c r="E86" s="81">
        <v>2</v>
      </c>
      <c r="F86" s="64" t="s">
        <v>1</v>
      </c>
      <c r="G86" s="71">
        <v>1.81</v>
      </c>
      <c r="H86" s="23">
        <f t="shared" si="40"/>
        <v>2.2625000000000002</v>
      </c>
      <c r="I86" s="37">
        <f t="shared" si="41"/>
        <v>3.62</v>
      </c>
      <c r="J86" s="24">
        <f t="shared" si="42"/>
        <v>4.5250000000000004</v>
      </c>
      <c r="K86" s="57" t="s">
        <v>11</v>
      </c>
    </row>
    <row r="87" spans="1:11" ht="15" customHeight="1" x14ac:dyDescent="0.2">
      <c r="A87" s="78">
        <v>75</v>
      </c>
      <c r="B87" s="19" t="s">
        <v>2</v>
      </c>
      <c r="C87" s="64" t="s">
        <v>3</v>
      </c>
      <c r="D87" s="21" t="s">
        <v>93</v>
      </c>
      <c r="E87" s="81">
        <v>2</v>
      </c>
      <c r="F87" s="64" t="s">
        <v>1</v>
      </c>
      <c r="G87" s="71">
        <v>1.79</v>
      </c>
      <c r="H87" s="23">
        <f t="shared" ref="H87" si="43">1.25*G87</f>
        <v>2.2374999999999998</v>
      </c>
      <c r="I87" s="37">
        <f t="shared" ref="I87" si="44">E87*G87</f>
        <v>3.58</v>
      </c>
      <c r="J87" s="24">
        <f t="shared" ref="J87" si="45">1.25*I87</f>
        <v>4.4749999999999996</v>
      </c>
      <c r="K87" s="57" t="s">
        <v>11</v>
      </c>
    </row>
    <row r="88" spans="1:11" ht="15" customHeight="1" x14ac:dyDescent="0.2">
      <c r="A88" s="78">
        <v>76</v>
      </c>
      <c r="B88" s="19" t="s">
        <v>2</v>
      </c>
      <c r="C88" s="64" t="s">
        <v>3</v>
      </c>
      <c r="D88" s="21" t="s">
        <v>91</v>
      </c>
      <c r="E88" s="81">
        <v>1</v>
      </c>
      <c r="F88" s="64" t="s">
        <v>1</v>
      </c>
      <c r="G88" s="71">
        <v>399.99</v>
      </c>
      <c r="H88" s="23">
        <f t="shared" si="40"/>
        <v>499.98750000000001</v>
      </c>
      <c r="I88" s="37">
        <f t="shared" si="41"/>
        <v>399.99</v>
      </c>
      <c r="J88" s="24">
        <f t="shared" si="42"/>
        <v>499.98750000000001</v>
      </c>
      <c r="K88" s="57" t="s">
        <v>11</v>
      </c>
    </row>
    <row r="89" spans="1:11" ht="15" customHeight="1" x14ac:dyDescent="0.2">
      <c r="A89" s="78">
        <v>77</v>
      </c>
      <c r="B89" s="19" t="s">
        <v>0</v>
      </c>
      <c r="C89" s="64">
        <v>247</v>
      </c>
      <c r="D89" s="21" t="s">
        <v>27</v>
      </c>
      <c r="E89" s="59">
        <v>16</v>
      </c>
      <c r="F89" s="64" t="s">
        <v>5</v>
      </c>
      <c r="G89" s="22">
        <v>16.32</v>
      </c>
      <c r="H89" s="23">
        <f t="shared" si="40"/>
        <v>20.399999999999999</v>
      </c>
      <c r="I89" s="37">
        <f t="shared" si="41"/>
        <v>261.12</v>
      </c>
      <c r="J89" s="24">
        <f t="shared" si="42"/>
        <v>326.39999999999998</v>
      </c>
      <c r="K89" s="67" t="s">
        <v>22</v>
      </c>
    </row>
    <row r="90" spans="1:11" ht="15" customHeight="1" x14ac:dyDescent="0.2">
      <c r="A90" s="78">
        <v>78</v>
      </c>
      <c r="B90" s="19" t="s">
        <v>0</v>
      </c>
      <c r="C90" s="64">
        <v>2436</v>
      </c>
      <c r="D90" s="21" t="s">
        <v>28</v>
      </c>
      <c r="E90" s="59">
        <v>16</v>
      </c>
      <c r="F90" s="64" t="s">
        <v>5</v>
      </c>
      <c r="G90" s="22">
        <v>19.28</v>
      </c>
      <c r="H90" s="23">
        <f t="shared" si="40"/>
        <v>24.1</v>
      </c>
      <c r="I90" s="37">
        <f t="shared" si="41"/>
        <v>308.48</v>
      </c>
      <c r="J90" s="24">
        <f t="shared" si="42"/>
        <v>385.6</v>
      </c>
      <c r="K90" s="67" t="s">
        <v>22</v>
      </c>
    </row>
    <row r="91" spans="1:11" ht="15.75" x14ac:dyDescent="0.25">
      <c r="A91" s="38"/>
      <c r="B91" s="39"/>
      <c r="C91" s="39"/>
      <c r="D91" s="38"/>
      <c r="E91" s="39"/>
      <c r="F91" s="65"/>
      <c r="G91" s="40"/>
      <c r="H91" s="40"/>
      <c r="I91" s="54">
        <f>SUM(I9)+SUM(I11:I36)+SUM(I38:I50)+SUM(I52:I59)+SUM(I61:I90)</f>
        <v>16153.000000000002</v>
      </c>
      <c r="J91" s="54">
        <f>SUM(J9)+SUM(J11:J36)+SUM(J38:J50)+SUM(J52:J59)+SUM(J61:J90)</f>
        <v>20191.25</v>
      </c>
      <c r="K91" s="39"/>
    </row>
    <row r="92" spans="1:11" ht="15.75" x14ac:dyDescent="0.25">
      <c r="A92" s="96" t="s">
        <v>116</v>
      </c>
      <c r="B92" s="97"/>
      <c r="C92" s="98"/>
      <c r="D92" s="84">
        <f>P14</f>
        <v>20191.25</v>
      </c>
      <c r="E92" s="39"/>
      <c r="F92" s="65"/>
      <c r="G92" s="40"/>
      <c r="H92" s="40"/>
      <c r="I92" s="72"/>
      <c r="J92" s="72"/>
      <c r="K92" s="39"/>
    </row>
    <row r="93" spans="1:11" ht="15.75" x14ac:dyDescent="0.25">
      <c r="A93" s="96" t="s">
        <v>117</v>
      </c>
      <c r="B93" s="97"/>
      <c r="C93" s="98"/>
      <c r="D93" s="84">
        <f>N14</f>
        <v>16268.050000000001</v>
      </c>
      <c r="E93" s="39"/>
      <c r="F93" s="65"/>
      <c r="G93" s="40"/>
      <c r="H93" s="40"/>
      <c r="I93" s="72"/>
      <c r="J93" s="72"/>
      <c r="K93" s="39"/>
    </row>
    <row r="94" spans="1:11" ht="15.75" x14ac:dyDescent="0.25">
      <c r="A94" s="96" t="s">
        <v>118</v>
      </c>
      <c r="B94" s="97"/>
      <c r="C94" s="98"/>
      <c r="D94" s="84">
        <f>O14</f>
        <v>3923.2</v>
      </c>
      <c r="E94" s="39"/>
      <c r="F94" s="65"/>
      <c r="G94" s="40"/>
      <c r="H94" s="40"/>
      <c r="I94" s="72"/>
      <c r="J94" s="72"/>
      <c r="K94" s="39"/>
    </row>
    <row r="95" spans="1:11" x14ac:dyDescent="0.2">
      <c r="A95" s="38"/>
      <c r="B95" s="39"/>
      <c r="C95" s="39"/>
      <c r="D95" s="38"/>
      <c r="E95" s="60"/>
      <c r="F95" s="65"/>
      <c r="G95" s="38"/>
      <c r="H95" s="38"/>
      <c r="I95" s="41"/>
      <c r="J95" s="41"/>
      <c r="K95" s="39"/>
    </row>
    <row r="96" spans="1:11" x14ac:dyDescent="0.2">
      <c r="A96" s="38"/>
      <c r="B96" s="39"/>
      <c r="C96" s="39"/>
      <c r="D96" s="38"/>
      <c r="E96" s="39"/>
      <c r="F96" s="65"/>
      <c r="G96" s="38"/>
      <c r="H96" s="38"/>
      <c r="I96" s="42"/>
      <c r="J96" s="42"/>
      <c r="K96" s="39"/>
    </row>
    <row r="97" spans="1:11" ht="15.75" customHeight="1" x14ac:dyDescent="0.2">
      <c r="A97" s="89" t="s">
        <v>24</v>
      </c>
      <c r="B97" s="89"/>
      <c r="C97" s="89"/>
      <c r="D97" s="89"/>
      <c r="E97" s="39"/>
      <c r="F97" s="99" t="s">
        <v>17</v>
      </c>
      <c r="G97" s="99"/>
      <c r="H97" s="99"/>
      <c r="I97" s="99"/>
      <c r="J97" s="43"/>
      <c r="K97" s="69"/>
    </row>
    <row r="98" spans="1:11" ht="19.5" customHeight="1" x14ac:dyDescent="0.2">
      <c r="A98" s="90" t="s">
        <v>119</v>
      </c>
      <c r="B98" s="91"/>
      <c r="C98" s="91"/>
      <c r="D98" s="92"/>
      <c r="E98" s="44"/>
      <c r="F98" s="88" t="s">
        <v>111</v>
      </c>
      <c r="G98" s="88"/>
      <c r="H98" s="45" t="s">
        <v>18</v>
      </c>
      <c r="I98" s="45" t="s">
        <v>16</v>
      </c>
      <c r="J98" s="46"/>
      <c r="K98" s="39"/>
    </row>
    <row r="99" spans="1:11" ht="18.75" customHeight="1" x14ac:dyDescent="0.2">
      <c r="A99" s="90" t="s">
        <v>40</v>
      </c>
      <c r="B99" s="91"/>
      <c r="C99" s="91"/>
      <c r="D99" s="92"/>
      <c r="E99" s="39"/>
      <c r="F99" s="87" t="s">
        <v>13</v>
      </c>
      <c r="G99" s="87"/>
      <c r="H99" s="47">
        <v>67</v>
      </c>
      <c r="I99" s="48">
        <v>85.71</v>
      </c>
      <c r="J99" s="49"/>
      <c r="K99" s="39"/>
    </row>
    <row r="100" spans="1:11" x14ac:dyDescent="0.2">
      <c r="A100" s="90" t="s">
        <v>41</v>
      </c>
      <c r="B100" s="91"/>
      <c r="C100" s="91"/>
      <c r="D100" s="92"/>
      <c r="E100" s="44"/>
      <c r="F100" s="87" t="s">
        <v>14</v>
      </c>
      <c r="G100" s="87"/>
      <c r="H100" s="47">
        <v>11</v>
      </c>
      <c r="I100" s="48">
        <v>14.29</v>
      </c>
      <c r="J100" s="49"/>
      <c r="K100" s="39"/>
    </row>
    <row r="101" spans="1:11" x14ac:dyDescent="0.2">
      <c r="A101" s="101"/>
      <c r="B101" s="101"/>
      <c r="C101" s="101"/>
      <c r="D101" s="101"/>
      <c r="E101" s="39"/>
      <c r="F101" s="87" t="s">
        <v>15</v>
      </c>
      <c r="G101" s="87"/>
      <c r="H101" s="47">
        <v>78</v>
      </c>
      <c r="I101" s="82">
        <f>I100+I99</f>
        <v>100</v>
      </c>
      <c r="J101" s="49"/>
      <c r="K101" s="39"/>
    </row>
    <row r="102" spans="1:11" x14ac:dyDescent="0.2">
      <c r="A102" s="50"/>
      <c r="B102" s="51"/>
      <c r="C102" s="51"/>
      <c r="D102" s="50"/>
      <c r="E102" s="39"/>
      <c r="F102" s="65"/>
      <c r="G102" s="52"/>
      <c r="H102" s="52"/>
      <c r="I102" s="52"/>
      <c r="J102" s="52"/>
      <c r="K102" s="39"/>
    </row>
    <row r="103" spans="1:11" x14ac:dyDescent="0.2">
      <c r="A103" s="38"/>
      <c r="B103" s="39"/>
      <c r="C103" s="39"/>
      <c r="D103" s="38"/>
      <c r="E103" s="39"/>
      <c r="F103" s="65"/>
      <c r="G103" s="52"/>
      <c r="H103" s="52"/>
      <c r="I103" s="52"/>
      <c r="J103" s="52"/>
      <c r="K103" s="39"/>
    </row>
    <row r="104" spans="1:11" x14ac:dyDescent="0.2">
      <c r="A104" s="38"/>
      <c r="B104" s="39"/>
      <c r="C104" s="39"/>
      <c r="D104" s="38"/>
      <c r="E104" s="39"/>
      <c r="F104" s="65"/>
      <c r="G104" s="52"/>
      <c r="H104" s="52"/>
      <c r="I104" s="52"/>
      <c r="J104" s="52"/>
      <c r="K104" s="39"/>
    </row>
    <row r="105" spans="1:11" x14ac:dyDescent="0.2">
      <c r="A105" s="38"/>
      <c r="B105" s="39"/>
      <c r="C105" s="39"/>
      <c r="D105" s="38"/>
      <c r="E105" s="39"/>
      <c r="F105" s="65"/>
      <c r="G105" s="52"/>
      <c r="H105" s="52"/>
      <c r="I105" s="52"/>
      <c r="J105" s="52"/>
      <c r="K105" s="39"/>
    </row>
    <row r="106" spans="1:11" x14ac:dyDescent="0.2">
      <c r="A106" s="38"/>
      <c r="B106" s="39"/>
      <c r="C106" s="39"/>
      <c r="D106" s="53"/>
      <c r="E106" s="39"/>
      <c r="F106" s="103"/>
      <c r="G106" s="103"/>
      <c r="H106" s="103"/>
      <c r="I106" s="103"/>
      <c r="J106" s="103"/>
      <c r="K106" s="103"/>
    </row>
    <row r="107" spans="1:11" ht="15" x14ac:dyDescent="0.2">
      <c r="A107" s="38"/>
      <c r="B107" s="39"/>
      <c r="C107" s="39"/>
      <c r="D107" s="55" t="s">
        <v>19</v>
      </c>
      <c r="E107" s="39"/>
      <c r="F107" s="102" t="s">
        <v>55</v>
      </c>
      <c r="G107" s="102"/>
      <c r="H107" s="102"/>
      <c r="I107" s="102"/>
      <c r="J107" s="102"/>
      <c r="K107" s="102"/>
    </row>
    <row r="108" spans="1:11" ht="15" x14ac:dyDescent="0.2">
      <c r="A108" s="38"/>
      <c r="B108" s="39"/>
      <c r="C108" s="39"/>
      <c r="D108" s="55" t="s">
        <v>20</v>
      </c>
      <c r="E108" s="39"/>
      <c r="F108" s="100" t="s">
        <v>56</v>
      </c>
      <c r="G108" s="100"/>
      <c r="H108" s="100"/>
      <c r="I108" s="100"/>
      <c r="J108" s="100"/>
      <c r="K108" s="100"/>
    </row>
    <row r="109" spans="1:11" ht="15" x14ac:dyDescent="0.2">
      <c r="A109" s="38"/>
      <c r="B109" s="39"/>
      <c r="C109" s="39"/>
      <c r="D109" s="55" t="s">
        <v>21</v>
      </c>
      <c r="E109" s="39"/>
      <c r="F109" s="65"/>
      <c r="G109" s="52"/>
      <c r="H109" s="52"/>
      <c r="I109" s="52"/>
      <c r="J109" s="52"/>
      <c r="K109" s="39"/>
    </row>
    <row r="110" spans="1:11" x14ac:dyDescent="0.2">
      <c r="A110" s="38"/>
      <c r="B110" s="39"/>
      <c r="C110" s="39"/>
      <c r="D110" s="38"/>
      <c r="E110" s="39"/>
      <c r="F110" s="65"/>
      <c r="G110" s="52"/>
      <c r="H110" s="52"/>
      <c r="I110" s="52"/>
      <c r="J110" s="52"/>
      <c r="K110" s="39"/>
    </row>
  </sheetData>
  <mergeCells count="22">
    <mergeCell ref="F97:I97"/>
    <mergeCell ref="F108:K108"/>
    <mergeCell ref="A101:D101"/>
    <mergeCell ref="F107:K107"/>
    <mergeCell ref="F106:K106"/>
    <mergeCell ref="A100:D100"/>
    <mergeCell ref="A1:K6"/>
    <mergeCell ref="A60:K60"/>
    <mergeCell ref="F99:G99"/>
    <mergeCell ref="F100:G100"/>
    <mergeCell ref="F101:G101"/>
    <mergeCell ref="F98:G98"/>
    <mergeCell ref="A97:D97"/>
    <mergeCell ref="A98:D98"/>
    <mergeCell ref="A10:K10"/>
    <mergeCell ref="A37:K37"/>
    <mergeCell ref="A8:K8"/>
    <mergeCell ref="A51:K51"/>
    <mergeCell ref="A92:C92"/>
    <mergeCell ref="A94:C94"/>
    <mergeCell ref="A93:C93"/>
    <mergeCell ref="A99:D99"/>
  </mergeCells>
  <pageMargins left="0.25" right="0.25" top="0.75" bottom="0.75" header="0.3" footer="0.3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K29 K31:K48 K61:K88 K8:K27 K51:K57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F30 F8:F12 F61:F90 F16 F33:F48 F23:F28 F19:F21 F51:F57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B61:B90 B51:B54 B8:B48 B57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F33:F36 F49:F50 F58:F59 F89:F90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'\\DANIELA\Documentos Compartilhados\SIGMA\2018\Projetos De Redes e Subestações\122-2018 PM Santo Augusto - Escola Antônio Liberato\Entregue\[Planilha_LICITACON_v.37.xlsx]base'!#REF!</xm:f>
          </x14:formula1>
          <xm:sqref>B49:B50 B29:B36 B21 B45:B46 B23:B24 B81:B86 B89:B90 B70:B74 B62:B64 B67:B68 B55:B56 B58:B59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'\\DANIELA\Documentos Compartilhados\SIGMA\2019\Projetos de Redes e Subestações\42-2019 Praças Santo Augusto\Praça Central\[Planilha_LICITACON_v.37 com mat e mo .xlsx]base'!#REF!</xm:f>
          </x14:formula1>
          <xm:sqref>K30 K28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2022-08-22T10:59:41Z</cp:lastPrinted>
  <dcterms:created xsi:type="dcterms:W3CDTF">2019-06-12T13:08:42Z</dcterms:created>
  <dcterms:modified xsi:type="dcterms:W3CDTF">2022-08-22T10:59:44Z</dcterms:modified>
</cp:coreProperties>
</file>