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Guilherme\d\Documentos Compartilhados\SIGMA\2022\Projetos redes subestações\014 - Município de Tucunduva - Praça da República\Praça da República\Orçamento\Orçamento\"/>
    </mc:Choice>
  </mc:AlternateContent>
  <bookViews>
    <workbookView xWindow="-120" yWindow="-120" windowWidth="19440" windowHeight="11640"/>
  </bookViews>
  <sheets>
    <sheet name="Plan1" sheetId="1" r:id="rId1"/>
  </sheets>
  <externalReferences>
    <externalReference r:id="rId2"/>
    <externalReference r:id="rId3"/>
  </externalReferences>
  <definedNames>
    <definedName name="_xlnm._FilterDatabase" localSheetId="0" hidden="1">Plan1!$A$6:$K$6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0" i="1" l="1"/>
  <c r="P11" i="1"/>
  <c r="P12" i="1"/>
  <c r="P13" i="1"/>
  <c r="P14" i="1"/>
  <c r="P15" i="1"/>
  <c r="P18" i="1"/>
  <c r="P9" i="1"/>
  <c r="D108" i="1"/>
  <c r="D110" i="1"/>
  <c r="D109" i="1"/>
  <c r="O18" i="1"/>
  <c r="N18" i="1"/>
  <c r="O15" i="1"/>
  <c r="N15" i="1"/>
  <c r="O14" i="1"/>
  <c r="N14" i="1"/>
  <c r="N12" i="1"/>
  <c r="O12" i="1"/>
  <c r="O11" i="1"/>
  <c r="N11" i="1"/>
  <c r="O10" i="1"/>
  <c r="O9" i="1"/>
  <c r="H11" i="1" l="1"/>
  <c r="I13" i="1" l="1"/>
  <c r="H13" i="1"/>
  <c r="J13" i="1" l="1"/>
  <c r="I117" i="1"/>
  <c r="I57" i="1"/>
  <c r="J57" i="1" s="1"/>
  <c r="H57" i="1"/>
  <c r="I56" i="1"/>
  <c r="J56" i="1" s="1"/>
  <c r="H56" i="1"/>
  <c r="I55" i="1"/>
  <c r="J55" i="1" s="1"/>
  <c r="H55" i="1"/>
  <c r="I64" i="1" l="1"/>
  <c r="J64" i="1" s="1"/>
  <c r="H64" i="1"/>
  <c r="I63" i="1"/>
  <c r="J63" i="1" s="1"/>
  <c r="H63" i="1"/>
  <c r="I62" i="1"/>
  <c r="J62" i="1" s="1"/>
  <c r="H62" i="1"/>
  <c r="I54" i="1"/>
  <c r="J54" i="1" s="1"/>
  <c r="H54" i="1"/>
  <c r="I49" i="1"/>
  <c r="J49" i="1" s="1"/>
  <c r="H49" i="1"/>
  <c r="I47" i="1"/>
  <c r="H47" i="1"/>
  <c r="I36" i="1"/>
  <c r="J36" i="1" s="1"/>
  <c r="H36" i="1"/>
  <c r="J47" i="1" l="1"/>
  <c r="I76" i="1"/>
  <c r="J76" i="1" s="1"/>
  <c r="H76" i="1"/>
  <c r="I75" i="1"/>
  <c r="J75" i="1" s="1"/>
  <c r="H75" i="1"/>
  <c r="I74" i="1"/>
  <c r="H74" i="1"/>
  <c r="I23" i="1"/>
  <c r="J23" i="1" s="1"/>
  <c r="H23" i="1"/>
  <c r="I18" i="1"/>
  <c r="J18" i="1" s="1"/>
  <c r="H18" i="1"/>
  <c r="J74" i="1" l="1"/>
  <c r="I98" i="1"/>
  <c r="J98" i="1" s="1"/>
  <c r="H98" i="1"/>
  <c r="I88" i="1"/>
  <c r="J88" i="1" s="1"/>
  <c r="H88" i="1"/>
  <c r="I87" i="1"/>
  <c r="J87" i="1" s="1"/>
  <c r="H87" i="1"/>
  <c r="I86" i="1"/>
  <c r="J86" i="1" s="1"/>
  <c r="H86" i="1"/>
  <c r="I29" i="1"/>
  <c r="J29" i="1" s="1"/>
  <c r="H29" i="1"/>
  <c r="I26" i="1"/>
  <c r="J26" i="1" s="1"/>
  <c r="H26" i="1"/>
  <c r="I22" i="1"/>
  <c r="J22" i="1" s="1"/>
  <c r="H22" i="1"/>
  <c r="I17" i="1"/>
  <c r="H17" i="1"/>
  <c r="J17" i="1" l="1"/>
  <c r="I9" i="1"/>
  <c r="J9" i="1" s="1"/>
  <c r="H9" i="1"/>
  <c r="I8" i="1"/>
  <c r="H8" i="1"/>
  <c r="I51" i="1"/>
  <c r="J51" i="1" s="1"/>
  <c r="H51" i="1"/>
  <c r="I101" i="1"/>
  <c r="J101" i="1" s="1"/>
  <c r="H101" i="1"/>
  <c r="I99" i="1"/>
  <c r="J99" i="1" s="1"/>
  <c r="H99" i="1"/>
  <c r="I96" i="1"/>
  <c r="J96" i="1" s="1"/>
  <c r="H96" i="1"/>
  <c r="I95" i="1"/>
  <c r="J95" i="1" s="1"/>
  <c r="H95" i="1"/>
  <c r="I94" i="1"/>
  <c r="J94" i="1" s="1"/>
  <c r="H94" i="1"/>
  <c r="I69" i="1"/>
  <c r="J69" i="1" s="1"/>
  <c r="H69" i="1"/>
  <c r="J8" i="1" l="1"/>
  <c r="I53" i="1"/>
  <c r="J53" i="1" s="1"/>
  <c r="H53" i="1"/>
  <c r="I19" i="1" l="1"/>
  <c r="J19" i="1" s="1"/>
  <c r="H19" i="1"/>
  <c r="I16" i="1"/>
  <c r="H16" i="1"/>
  <c r="H97" i="1"/>
  <c r="H100" i="1"/>
  <c r="H102" i="1"/>
  <c r="H103" i="1"/>
  <c r="H104" i="1"/>
  <c r="H105" i="1"/>
  <c r="H106" i="1"/>
  <c r="H93" i="1"/>
  <c r="H78" i="1"/>
  <c r="H79" i="1"/>
  <c r="H80" i="1"/>
  <c r="H81" i="1"/>
  <c r="H82" i="1"/>
  <c r="H83" i="1"/>
  <c r="H84" i="1"/>
  <c r="H90" i="1"/>
  <c r="H89" i="1"/>
  <c r="H91" i="1"/>
  <c r="H85" i="1"/>
  <c r="H77" i="1"/>
  <c r="H50" i="1"/>
  <c r="H52" i="1"/>
  <c r="H58" i="1"/>
  <c r="H59" i="1"/>
  <c r="H60" i="1"/>
  <c r="H61" i="1"/>
  <c r="H65" i="1"/>
  <c r="H66" i="1"/>
  <c r="H67" i="1"/>
  <c r="H68" i="1"/>
  <c r="H70" i="1"/>
  <c r="H71" i="1"/>
  <c r="H72" i="1"/>
  <c r="H48" i="1"/>
  <c r="H15" i="1"/>
  <c r="H42" i="1"/>
  <c r="H45" i="1"/>
  <c r="H41" i="1"/>
  <c r="H20" i="1"/>
  <c r="H21" i="1"/>
  <c r="H24" i="1"/>
  <c r="H25" i="1"/>
  <c r="H27" i="1"/>
  <c r="H28" i="1"/>
  <c r="H30" i="1"/>
  <c r="H31" i="1"/>
  <c r="H32" i="1"/>
  <c r="H33" i="1"/>
  <c r="H34" i="1"/>
  <c r="H43" i="1"/>
  <c r="H44" i="1"/>
  <c r="H37" i="1"/>
  <c r="H38" i="1"/>
  <c r="H39" i="1"/>
  <c r="H40" i="1"/>
  <c r="H35" i="1"/>
  <c r="H14" i="1"/>
  <c r="J16" i="1" l="1"/>
  <c r="I38" i="1"/>
  <c r="J38" i="1" s="1"/>
  <c r="I68" i="1" l="1"/>
  <c r="J68" i="1" s="1"/>
  <c r="I30" i="1" l="1"/>
  <c r="J30" i="1" s="1"/>
  <c r="I15" i="1"/>
  <c r="J15" i="1" s="1"/>
  <c r="I85" i="1" l="1"/>
  <c r="J85" i="1" s="1"/>
  <c r="I33" i="1" l="1"/>
  <c r="J33" i="1" s="1"/>
  <c r="I106" i="1"/>
  <c r="J106" i="1" s="1"/>
  <c r="I70" i="1" l="1"/>
  <c r="J70" i="1" s="1"/>
  <c r="I97" i="1"/>
  <c r="J97" i="1" s="1"/>
  <c r="I34" i="1"/>
  <c r="J34" i="1" s="1"/>
  <c r="I61" i="1"/>
  <c r="J61" i="1" s="1"/>
  <c r="I50" i="1" l="1"/>
  <c r="J50" i="1" s="1"/>
  <c r="I48" i="1" l="1"/>
  <c r="J48" i="1" l="1"/>
  <c r="I100" i="1"/>
  <c r="I102" i="1"/>
  <c r="J102" i="1" s="1"/>
  <c r="I103" i="1"/>
  <c r="J103" i="1" s="1"/>
  <c r="I104" i="1"/>
  <c r="J104" i="1" s="1"/>
  <c r="I105" i="1"/>
  <c r="J105" i="1" s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I84" i="1"/>
  <c r="J84" i="1" s="1"/>
  <c r="I90" i="1"/>
  <c r="I89" i="1"/>
  <c r="J89" i="1" s="1"/>
  <c r="I91" i="1"/>
  <c r="J91" i="1" s="1"/>
  <c r="I52" i="1"/>
  <c r="J52" i="1" s="1"/>
  <c r="I58" i="1"/>
  <c r="J58" i="1" s="1"/>
  <c r="I59" i="1"/>
  <c r="J59" i="1" s="1"/>
  <c r="I60" i="1"/>
  <c r="J60" i="1" s="1"/>
  <c r="I65" i="1"/>
  <c r="J65" i="1" s="1"/>
  <c r="I66" i="1"/>
  <c r="J66" i="1" s="1"/>
  <c r="I67" i="1"/>
  <c r="J67" i="1" s="1"/>
  <c r="I71" i="1"/>
  <c r="I72" i="1"/>
  <c r="J72" i="1" s="1"/>
  <c r="I14" i="1"/>
  <c r="I42" i="1"/>
  <c r="J42" i="1" s="1"/>
  <c r="I45" i="1"/>
  <c r="J45" i="1" s="1"/>
  <c r="I41" i="1"/>
  <c r="I20" i="1"/>
  <c r="I21" i="1"/>
  <c r="I24" i="1"/>
  <c r="J24" i="1" s="1"/>
  <c r="I25" i="1"/>
  <c r="J25" i="1" s="1"/>
  <c r="I27" i="1"/>
  <c r="J27" i="1" s="1"/>
  <c r="I28" i="1"/>
  <c r="J28" i="1" s="1"/>
  <c r="I31" i="1"/>
  <c r="J31" i="1" s="1"/>
  <c r="I32" i="1"/>
  <c r="J32" i="1" s="1"/>
  <c r="I43" i="1"/>
  <c r="J43" i="1" s="1"/>
  <c r="I44" i="1"/>
  <c r="J44" i="1" s="1"/>
  <c r="I37" i="1"/>
  <c r="J37" i="1" s="1"/>
  <c r="I39" i="1"/>
  <c r="J39" i="1" s="1"/>
  <c r="I40" i="1"/>
  <c r="J40" i="1" s="1"/>
  <c r="I35" i="1"/>
  <c r="J35" i="1" s="1"/>
  <c r="I93" i="1"/>
  <c r="I77" i="1"/>
  <c r="I11" i="1"/>
  <c r="J100" i="1" l="1"/>
  <c r="J20" i="1"/>
  <c r="I107" i="1"/>
  <c r="J90" i="1"/>
  <c r="J71" i="1"/>
  <c r="J21" i="1"/>
  <c r="J77" i="1"/>
  <c r="J93" i="1"/>
  <c r="J41" i="1"/>
  <c r="J11" i="1"/>
  <c r="J14" i="1"/>
  <c r="J107" i="1" l="1"/>
</calcChain>
</file>

<file path=xl/sharedStrings.xml><?xml version="1.0" encoding="utf-8"?>
<sst xmlns="http://schemas.openxmlformats.org/spreadsheetml/2006/main" count="465" uniqueCount="144">
  <si>
    <t>SINAPI</t>
  </si>
  <si>
    <t>un</t>
  </si>
  <si>
    <t>COTACAO</t>
  </si>
  <si>
    <t>-</t>
  </si>
  <si>
    <t>m</t>
  </si>
  <si>
    <t>h</t>
  </si>
  <si>
    <t>Item</t>
  </si>
  <si>
    <t>Referencia</t>
  </si>
  <si>
    <t>Código</t>
  </si>
  <si>
    <t>Descrição</t>
  </si>
  <si>
    <t>Quantidade</t>
  </si>
  <si>
    <t>Unidade</t>
  </si>
  <si>
    <t>Material</t>
  </si>
  <si>
    <t>Tipo de Item</t>
  </si>
  <si>
    <t>Itens de Material</t>
  </si>
  <si>
    <t>Itens de Mão de Obra</t>
  </si>
  <si>
    <t>Total</t>
  </si>
  <si>
    <t>% do valor total</t>
  </si>
  <si>
    <t>Divisão Material e Mão de Obra</t>
  </si>
  <si>
    <t>Qnt.</t>
  </si>
  <si>
    <t>Antônio Rodrigo Juswiaki Dos Santos</t>
  </si>
  <si>
    <t>Responsável Técnico</t>
  </si>
  <si>
    <t>CREA/RS 134651</t>
  </si>
  <si>
    <t>Mão-de-obra</t>
  </si>
  <si>
    <t>Abertura de valetas</t>
  </si>
  <si>
    <t>Nota:</t>
  </si>
  <si>
    <t>INSTALAÇÃO DE QUADROS DE DISTRIBUIÇÃO</t>
  </si>
  <si>
    <t xml:space="preserve">Haste de Aterramento 5/8" X 2,40m </t>
  </si>
  <si>
    <t>Espuma Expansiva</t>
  </si>
  <si>
    <t>Trilho DIN</t>
  </si>
  <si>
    <t>M.O. para execução das instalações (01 Ajudante de Eletricista)</t>
  </si>
  <si>
    <t>M.O. para execução das instalações (01 Eletricista)</t>
  </si>
  <si>
    <t>Serviço caminhão munck</t>
  </si>
  <si>
    <t>m³</t>
  </si>
  <si>
    <t>cm</t>
  </si>
  <si>
    <t>Barramento de cobre 50cm</t>
  </si>
  <si>
    <t>Massa de calafetar</t>
  </si>
  <si>
    <t>ABERTURA DE VALAS</t>
  </si>
  <si>
    <t xml:space="preserve">Caixa de passagem circular Ø23cm com tampa (plástica) </t>
  </si>
  <si>
    <t>Tinta branca acrílica fosca - 3,6L</t>
  </si>
  <si>
    <t>Fita Isolante Antichama, uso até 750V, em rolo de 19mm x 20mm</t>
  </si>
  <si>
    <t>Cabo de cobre nu 50mm²</t>
  </si>
  <si>
    <t>Suporte em aço galvanizado para 3 luminárias - Adaptador para topo/encaixe 60,3mm</t>
  </si>
  <si>
    <t>Curva 90° longa eletroduto PVC roscável Ø3/4"</t>
  </si>
  <si>
    <t>INSTALAÇÃO DE LUMINÁRIAS, FOTOCÉLULAS E TOMADAS</t>
  </si>
  <si>
    <t>Disjuntor a seco - DIN/IEC - Tripolar 10A</t>
  </si>
  <si>
    <t>kg</t>
  </si>
  <si>
    <t>Valor total s/ BDI</t>
  </si>
  <si>
    <t>Valor total c/ BDI</t>
  </si>
  <si>
    <t>Disjuntor a seco - DIN/IEC - Monopolar 10A</t>
  </si>
  <si>
    <t>Encargos Sociais Horistas: 111,22%</t>
  </si>
  <si>
    <t>BDI adotado NÃO DESONERADO: 25%</t>
  </si>
  <si>
    <t>Chumbador para poste galvanizado (7m-10m) 3/4'' x 500mm</t>
  </si>
  <si>
    <t>Chumbador para poste galvanizado (3m-6m) 1/2'' x 300mm</t>
  </si>
  <si>
    <t>Luva de emenda eletroduto PEAD Ø3/4" ( eletroduto corrugado )</t>
  </si>
  <si>
    <t>Luva de emenda eletroduto PEAD Ø1" ( eletroduto corrugado )</t>
  </si>
  <si>
    <t xml:space="preserve">Anel de boracha para vedação de eletroduto corrugado PEAD Ø3/4" </t>
  </si>
  <si>
    <t xml:space="preserve">Anel de boracha para vedação de eletroduto corrugado PEAD Ø1" </t>
  </si>
  <si>
    <t>Cimento portland composto CP II - 32</t>
  </si>
  <si>
    <t xml:space="preserve">Tijolo maciço comum </t>
  </si>
  <si>
    <t>Areia fina</t>
  </si>
  <si>
    <t>Pedra brita n° 2</t>
  </si>
  <si>
    <t>Chapa de plástico acrílico transparente 2mm (50x25cm)</t>
  </si>
  <si>
    <t>Parafuso cabeça quadrada M5</t>
  </si>
  <si>
    <t>Cadeado simples 40mm</t>
  </si>
  <si>
    <t>Quadro de distribuição metálico sem barramento de embutir 800x600mm com borracha de vedação - IP66</t>
  </si>
  <si>
    <t>Quadro de distribuição metálico sem barramento de embutir 300x200mm com borracha de vedação - IP66</t>
  </si>
  <si>
    <t xml:space="preserve">Parafuso sextavado soberba + bucha 12mm + arruela </t>
  </si>
  <si>
    <t>Tomada 3P + N + T - 16A - 380V, conjunto montado para sobrepor (tomada industrial)</t>
  </si>
  <si>
    <t>Tomada 2P + T - 10A - conjunto montado para sobrepor (tomada industrial)</t>
  </si>
  <si>
    <t>INSTALAÇÃO DE POSTES, TUBULAÇÃO SUBTERRÂNEA E HASTE DE ATERRAMENTO</t>
  </si>
  <si>
    <t xml:space="preserve">PASSAGEM DE CABOS </t>
  </si>
  <si>
    <t>INSTALAÇÃO DE POSTES, TUBULAÇÃO SUBTERRÂNEA E INSTALAÇÃO DE HASTE DE ATERRAMENTO</t>
  </si>
  <si>
    <t>RETIRADA DAS INSTALAÇÕES ANTIGAS</t>
  </si>
  <si>
    <t>Luva de emenda eletroduto PEAD Ø1.1/2" ( eletroduto corrugado )</t>
  </si>
  <si>
    <t xml:space="preserve">Anel de boracha para vedação de eletroduto corrugado PEAD Ø1.1/2" </t>
  </si>
  <si>
    <t>Terminal de compressão em cobre estanhado para cabo 50 mm²</t>
  </si>
  <si>
    <t>Parafuso cabeça quadrada M8</t>
  </si>
  <si>
    <t>Suporte em aço galvanizado para 4 luminárias - Adaptador para topo/encaixe 60,3mm</t>
  </si>
  <si>
    <t xml:space="preserve">Orçamento Discriminado – PRAÇA DA REPÚBLICA – PREFEITURA MUNICIPAL DE TUCUNDUVA - Projeto Elétrico de Iluminação  </t>
  </si>
  <si>
    <t>M.O. para execução das instalações (02 Eletricista)</t>
  </si>
  <si>
    <t>Poste reto galvanizado tipo flangeado de 8m de altura - encaixe 60,3 mm</t>
  </si>
  <si>
    <t>Poste reto galvanizado tipo flangeado de 6m de altura - encaixe 60,3 mm</t>
  </si>
  <si>
    <t>Poste reto galvanizado tipo flangeado de 3m de altura - encaixe 60,3 mm</t>
  </si>
  <si>
    <t>Poste cônico continuo curvo simples galvanizado tipo flangeado de 6m de altura - projeção do braço 1,6m - encaixe 60,3 mm</t>
  </si>
  <si>
    <t xml:space="preserve">Eletroduto PVC flexível corrugado reforçado na cor laranja Ø3/4" </t>
  </si>
  <si>
    <t>Conector splip bolt para cabo 50mm²</t>
  </si>
  <si>
    <t>M.O. para execução das instalações (02 Ajudantes de Eletricista)</t>
  </si>
  <si>
    <t>M.O de Pedreiro (1 pedreiro)</t>
  </si>
  <si>
    <t>M.O Auxiliar de pedreiro (1 ajudante de pedreiro)</t>
  </si>
  <si>
    <t>Alvenarit 5L (aditivo plastificante)</t>
  </si>
  <si>
    <t>Disjuntor a seco - DIN/IEC - Monopolar 6A</t>
  </si>
  <si>
    <t>Disjuntor a seco - DIN/IEC - Monopolar 16A</t>
  </si>
  <si>
    <t>Dispositivo DR 2 polos - Sensibilidade de 300mA - Corrente de 25A</t>
  </si>
  <si>
    <t>Dispositivo DR 4 polos - Sensibilidade de 300mA - Corrente de 25A</t>
  </si>
  <si>
    <t>DPS Classe I 275V - 12,5kA</t>
  </si>
  <si>
    <t>Terminal de compressão em cobre estanhado para cabo 2,5mm² - para parafuso de fixação M5</t>
  </si>
  <si>
    <t>Terminal de compressão em cobre estanhado para cabo 4,0mm² - para parafuso de fixação M5</t>
  </si>
  <si>
    <t>Terminal de compressão em cobre estanhado para cabo 16,0mm² - para parafuso de fixação M6</t>
  </si>
  <si>
    <t>Parafuso cabeça quadrada M6</t>
  </si>
  <si>
    <t>Suporte tipo cruzeta para 2 refletores - 0,8m (mínimo) - acompanha parafusos para fixação</t>
  </si>
  <si>
    <t>Temporizador/Programador horário digital 10A - Padrão DIN - 220V - programável</t>
  </si>
  <si>
    <t>Temporizador/Programador horário digital 16A - Padrão DIN - 220V - programável</t>
  </si>
  <si>
    <t>Temporizador/Programador horário digital 25A - Padrão DIN - 220V - programável</t>
  </si>
  <si>
    <t>Município de Tucunduva</t>
  </si>
  <si>
    <t>CNPJ: 87.612.792/0001-33</t>
  </si>
  <si>
    <t>M.O. para execução das instalações (02 Eletricistas)</t>
  </si>
  <si>
    <t>M.O. para execução das instalações (02 Ajudante de Eletricistas)</t>
  </si>
  <si>
    <t>M.O. para execução das instalações (02 Ajudantes de Eletricistas)</t>
  </si>
  <si>
    <t>INSTALAÇÃO DE LUMINÁRIA E TOMADAS</t>
  </si>
  <si>
    <t>Poste reto galvanizado tipo flangeado de 10m de altura - encaixe 60,3 mm</t>
  </si>
  <si>
    <t>Cabo de cobre isolação0,6/1 kV HEPR - 16mm²  - Fase (vermelho)</t>
  </si>
  <si>
    <t>Cabo de cobre isolação0,6/1 kV HEPR - 16mm² - Neutro (azul)</t>
  </si>
  <si>
    <t>Cabo de cobre isolação0,6/1 kV HEPR - 16mm² - Terra (verde)</t>
  </si>
  <si>
    <t>Cabo de cobre isolação0,6/1 kV HEPR - 4mm² - Fase (vermelho)</t>
  </si>
  <si>
    <t>Cabo de cobre isolação0,6/1 kV HEPR - 4mm²  - Neutro (azul)</t>
  </si>
  <si>
    <t>Cabo de cobre isolação0,6/1 kV HEPR - 4mm²  - Retorno (preto)</t>
  </si>
  <si>
    <t>Cabo de cobre isolação0,6/1 kV HEPR - 4mm² - Terra (verde)</t>
  </si>
  <si>
    <t>Cabo de cobre isolação0,6/1 kV HEPR - 2,5mm² - Fase (vermelho)</t>
  </si>
  <si>
    <t>Cabo de cobre isolação0,6/1 kV HEPR - 2,5mm² - Neutro (azul)</t>
  </si>
  <si>
    <t>Cabo de cobre isolação0,6/1 kV HEPR - 2,5mm² - Retorno (preto)</t>
  </si>
  <si>
    <t>Cabo de cobre isolação0,6/1 kV HEPR - 2,5mm² - Terra (verde)</t>
  </si>
  <si>
    <t>Fita Isolante Autofusão  1kV</t>
  </si>
  <si>
    <t>Disjuntor a seco - DIN/IEC - Tripolar 40A</t>
  </si>
  <si>
    <t>Valor unitário c/ BDI</t>
  </si>
  <si>
    <t>Valor unitário s/ BDI</t>
  </si>
  <si>
    <t xml:space="preserve">Eletroduto PEAD corrugado helicoidal (próprio para cabeamento subterrâneo) Ø3/4" </t>
  </si>
  <si>
    <t xml:space="preserve">Eletroduto PEAD corrugado helicoidal (próprio para cabeamento subterrâneo) Ø1"  </t>
  </si>
  <si>
    <t xml:space="preserve">Eletroduto PEAD corrugado helicoidal (próprio para cabeamento subterrâneo) Ø1.1/2"   </t>
  </si>
  <si>
    <t>Refletor LED RGB 30W 16 cores - com controle e memória - IP66 -  fluxo luminoso próximo a 3.000lm</t>
  </si>
  <si>
    <t>Projetor modular 200W - 5000K - IP66 - linha esportiva - IK08 - 5000K - fluxo luminoso próximo a 22.000lm</t>
  </si>
  <si>
    <t>Poste luminária jardim balizadora 50cm (E-27) + Lâmpada LED 12W (E-27) luz branca - IP66 (3000K - 4000K) - fluxo luminoso próximo a 500lm</t>
  </si>
  <si>
    <t>Luminária tipo ornamental 50W - 4000K - IP66 - fluxo luminoso próximo a 6.500lm</t>
  </si>
  <si>
    <t>Luminária pública LED 50W - 4000K - IP66 - fluxo luminoso próximo a 9.000lm</t>
  </si>
  <si>
    <t>Luminária tipo spot 15W de embutir (em alvenaria) - blindada IP66 - 4000K - fluxo luminoso próximo a 850lm</t>
  </si>
  <si>
    <t>Isolador epoxi mns 25x40x1/4''</t>
  </si>
  <si>
    <t>Especificação</t>
  </si>
  <si>
    <t xml:space="preserve">Material </t>
  </si>
  <si>
    <t>Mão de Obra</t>
  </si>
  <si>
    <t xml:space="preserve">Valor total do projeto: </t>
  </si>
  <si>
    <t>Valor material:</t>
  </si>
  <si>
    <t xml:space="preserve">Valor mão de obra: </t>
  </si>
  <si>
    <t>total</t>
  </si>
  <si>
    <t>Tabela SINAPI adotada 07-2022 - Não desonerado (PCI.818-01)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</si>
</sst>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  <numFmt numFmtId="165" formatCode="&quot;R$&quot;\ #,##0.00"/>
    <numFmt numFmtId="166" formatCode="#,##0.0000"/>
    <numFmt numFmtId="167" formatCode="_(* #,##0.00_);_(* \(#,##0.00\);_(* \-??_);_(@_)"/>
    <numFmt numFmtId="168" formatCode="_(&quot;R$&quot;* #,##0.00_);_(&quot;R$&quot;* \(#,##0.00\);_(&quot;R$&quot;* \-??_);_(@_)"/>
    <numFmt numFmtId="169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12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3" applyNumberFormat="0" applyFill="0" applyAlignment="0" applyProtection="0"/>
    <xf numFmtId="0" fontId="3" fillId="0" borderId="4" applyNumberFormat="0" applyFill="0" applyAlignment="0" applyProtection="0"/>
    <xf numFmtId="0" fontId="4" fillId="0" borderId="5" applyNumberFormat="0" applyFill="0" applyAlignment="0" applyProtection="0"/>
    <xf numFmtId="0" fontId="4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5" borderId="0" applyNumberFormat="0" applyBorder="0" applyAlignment="0" applyProtection="0"/>
    <xf numFmtId="0" fontId="8" fillId="6" borderId="6" applyNumberFormat="0" applyAlignment="0" applyProtection="0"/>
    <xf numFmtId="0" fontId="9" fillId="7" borderId="7" applyNumberFormat="0" applyAlignment="0" applyProtection="0"/>
    <xf numFmtId="0" fontId="10" fillId="7" borderId="6" applyNumberFormat="0" applyAlignment="0" applyProtection="0"/>
    <xf numFmtId="0" fontId="11" fillId="0" borderId="8" applyNumberFormat="0" applyFill="0" applyAlignment="0" applyProtection="0"/>
    <xf numFmtId="0" fontId="12" fillId="8" borderId="9" applyNumberFormat="0" applyAlignment="0" applyProtection="0"/>
    <xf numFmtId="0" fontId="13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1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6" fillId="33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168" fontId="17" fillId="0" borderId="0" applyFill="0" applyBorder="0" applyAlignment="0" applyProtection="0"/>
    <xf numFmtId="0" fontId="17" fillId="0" borderId="0"/>
    <xf numFmtId="167" fontId="17" fillId="0" borderId="0" applyFill="0" applyBorder="0" applyAlignment="0" applyProtection="0"/>
    <xf numFmtId="167" fontId="17" fillId="0" borderId="0" applyFill="0" applyBorder="0" applyAlignment="0" applyProtection="0"/>
    <xf numFmtId="0" fontId="18" fillId="0" borderId="0" applyNumberFormat="0" applyFill="0" applyBorder="0" applyAlignment="0" applyProtection="0"/>
  </cellStyleXfs>
  <cellXfs count="98">
    <xf numFmtId="0" fontId="0" fillId="0" borderId="0" xfId="0"/>
    <xf numFmtId="0" fontId="20" fillId="0" borderId="0" xfId="0" applyFont="1"/>
    <xf numFmtId="164" fontId="20" fillId="0" borderId="0" xfId="0" applyNumberFormat="1" applyFont="1"/>
    <xf numFmtId="0" fontId="20" fillId="0" borderId="0" xfId="0" applyFont="1" applyFill="1"/>
    <xf numFmtId="164" fontId="20" fillId="0" borderId="0" xfId="0" applyNumberFormat="1" applyFont="1" applyFill="1"/>
    <xf numFmtId="0" fontId="22" fillId="0" borderId="0" xfId="0" applyFont="1" applyFill="1"/>
    <xf numFmtId="0" fontId="21" fillId="0" borderId="0" xfId="0" applyFont="1"/>
    <xf numFmtId="0" fontId="21" fillId="0" borderId="0" xfId="0" applyFont="1" applyAlignment="1">
      <alignment horizontal="center"/>
    </xf>
    <xf numFmtId="164" fontId="21" fillId="0" borderId="0" xfId="1" applyFont="1"/>
    <xf numFmtId="1" fontId="17" fillId="34" borderId="1" xfId="0" applyNumberFormat="1" applyFont="1" applyFill="1" applyBorder="1" applyAlignment="1" applyProtection="1">
      <alignment horizontal="center" vertical="center"/>
    </xf>
    <xf numFmtId="165" fontId="17" fillId="0" borderId="1" xfId="0" applyNumberFormat="1" applyFont="1" applyBorder="1" applyAlignment="1" applyProtection="1">
      <alignment horizontal="center" vertical="center"/>
      <protection locked="0"/>
    </xf>
    <xf numFmtId="0" fontId="17" fillId="0" borderId="1" xfId="0" applyNumberFormat="1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166" fontId="17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164" fontId="17" fillId="0" borderId="1" xfId="1" applyFont="1" applyBorder="1" applyAlignment="1" applyProtection="1">
      <alignment horizontal="center" vertical="center"/>
      <protection locked="0"/>
    </xf>
    <xf numFmtId="10" fontId="17" fillId="0" borderId="1" xfId="2" applyNumberFormat="1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horizontal="center" vertical="center"/>
    </xf>
    <xf numFmtId="1" fontId="17" fillId="0" borderId="1" xfId="0" applyNumberFormat="1" applyFont="1" applyFill="1" applyBorder="1" applyAlignment="1" applyProtection="1">
      <protection locked="0"/>
    </xf>
    <xf numFmtId="165" fontId="17" fillId="0" borderId="1" xfId="0" applyNumberFormat="1" applyFont="1" applyBorder="1" applyAlignment="1" applyProtection="1">
      <alignment horizontal="center"/>
      <protection locked="0"/>
    </xf>
    <xf numFmtId="0" fontId="17" fillId="0" borderId="1" xfId="0" applyNumberFormat="1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wrapText="1"/>
      <protection locked="0"/>
    </xf>
    <xf numFmtId="164" fontId="17" fillId="0" borderId="1" xfId="43" applyFont="1" applyBorder="1" applyProtection="1">
      <protection locked="0"/>
    </xf>
    <xf numFmtId="164" fontId="17" fillId="0" borderId="1" xfId="1" applyFont="1" applyBorder="1" applyAlignment="1" applyProtection="1">
      <protection locked="0"/>
    </xf>
    <xf numFmtId="164" fontId="17" fillId="0" borderId="1" xfId="1" applyFont="1" applyBorder="1"/>
    <xf numFmtId="1" fontId="17" fillId="0" borderId="1" xfId="0" applyNumberFormat="1" applyFont="1" applyBorder="1" applyAlignment="1" applyProtection="1">
      <protection locked="0"/>
    </xf>
    <xf numFmtId="0" fontId="17" fillId="0" borderId="1" xfId="0" applyFont="1" applyBorder="1" applyAlignment="1" applyProtection="1">
      <protection locked="0"/>
    </xf>
    <xf numFmtId="0" fontId="17" fillId="0" borderId="1" xfId="0" applyFont="1" applyFill="1" applyBorder="1" applyAlignment="1" applyProtection="1">
      <protection locked="0"/>
    </xf>
    <xf numFmtId="165" fontId="17" fillId="0" borderId="1" xfId="0" applyNumberFormat="1" applyFont="1" applyFill="1" applyBorder="1" applyAlignment="1" applyProtection="1">
      <alignment horizontal="center"/>
      <protection locked="0"/>
    </xf>
    <xf numFmtId="0" fontId="17" fillId="0" borderId="1" xfId="0" applyNumberFormat="1" applyFont="1" applyFill="1" applyBorder="1" applyAlignment="1" applyProtection="1">
      <alignment horizontal="center"/>
      <protection locked="0"/>
    </xf>
    <xf numFmtId="164" fontId="17" fillId="0" borderId="1" xfId="1" applyFont="1" applyFill="1" applyBorder="1" applyAlignment="1" applyProtection="1">
      <protection locked="0"/>
    </xf>
    <xf numFmtId="0" fontId="17" fillId="0" borderId="1" xfId="0" applyFont="1" applyBorder="1" applyAlignment="1" applyProtection="1">
      <alignment horizontal="left"/>
      <protection locked="0"/>
    </xf>
    <xf numFmtId="0" fontId="17" fillId="0" borderId="1" xfId="0" applyFont="1" applyFill="1" applyBorder="1" applyAlignment="1" applyProtection="1">
      <alignment wrapText="1"/>
      <protection locked="0"/>
    </xf>
    <xf numFmtId="164" fontId="17" fillId="0" borderId="1" xfId="43" applyFont="1" applyFill="1" applyBorder="1" applyProtection="1">
      <protection locked="0"/>
    </xf>
    <xf numFmtId="0" fontId="17" fillId="0" borderId="16" xfId="0" applyFont="1" applyFill="1" applyBorder="1" applyAlignment="1" applyProtection="1">
      <alignment wrapText="1"/>
      <protection locked="0"/>
    </xf>
    <xf numFmtId="164" fontId="17" fillId="0" borderId="15" xfId="43" applyFont="1" applyFill="1" applyBorder="1" applyProtection="1">
      <protection locked="0"/>
    </xf>
    <xf numFmtId="164" fontId="17" fillId="0" borderId="16" xfId="1" applyFont="1" applyBorder="1"/>
    <xf numFmtId="164" fontId="17" fillId="0" borderId="1" xfId="1" applyFont="1" applyFill="1" applyBorder="1"/>
    <xf numFmtId="0" fontId="17" fillId="0" borderId="1" xfId="0" quotePrefix="1" applyNumberFormat="1" applyFont="1" applyFill="1" applyBorder="1" applyAlignment="1" applyProtection="1">
      <alignment horizontal="center"/>
      <protection locked="0"/>
    </xf>
    <xf numFmtId="0" fontId="17" fillId="0" borderId="1" xfId="0" applyFont="1" applyBorder="1"/>
    <xf numFmtId="0" fontId="17" fillId="0" borderId="0" xfId="0" applyFont="1"/>
    <xf numFmtId="0" fontId="17" fillId="0" borderId="0" xfId="0" applyFont="1" applyAlignment="1">
      <alignment horizontal="center"/>
    </xf>
    <xf numFmtId="164" fontId="24" fillId="0" borderId="0" xfId="1" applyFont="1" applyBorder="1"/>
    <xf numFmtId="164" fontId="17" fillId="0" borderId="0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Fill="1" applyBorder="1" applyAlignment="1" applyProtection="1">
      <alignment horizontal="center"/>
      <protection locked="0"/>
    </xf>
    <xf numFmtId="165" fontId="24" fillId="0" borderId="0" xfId="0" applyNumberFormat="1" applyFont="1" applyFill="1" applyBorder="1" applyAlignment="1" applyProtection="1">
      <alignment vertical="center" wrapText="1"/>
      <protection locked="0"/>
    </xf>
    <xf numFmtId="165" fontId="17" fillId="0" borderId="0" xfId="0" applyNumberFormat="1" applyFont="1" applyFill="1" applyBorder="1" applyAlignment="1" applyProtection="1">
      <alignment horizontal="center" wrapText="1"/>
      <protection locked="0"/>
    </xf>
    <xf numFmtId="165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1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NumberFormat="1" applyFont="1" applyFill="1" applyBorder="1" applyAlignment="1" applyProtection="1">
      <alignment horizontal="center" vertical="center"/>
      <protection locked="0"/>
    </xf>
    <xf numFmtId="2" fontId="17" fillId="0" borderId="1" xfId="0" applyNumberFormat="1" applyFont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Border="1"/>
    <xf numFmtId="0" fontId="17" fillId="0" borderId="0" xfId="0" applyFont="1" applyBorder="1" applyAlignment="1">
      <alignment horizontal="center"/>
    </xf>
    <xf numFmtId="164" fontId="17" fillId="0" borderId="0" xfId="1" applyFont="1"/>
    <xf numFmtId="0" fontId="17" fillId="0" borderId="2" xfId="0" applyFont="1" applyBorder="1"/>
    <xf numFmtId="44" fontId="23" fillId="0" borderId="1" xfId="1" applyNumberFormat="1" applyFont="1" applyBorder="1"/>
    <xf numFmtId="0" fontId="19" fillId="0" borderId="0" xfId="0" applyFont="1" applyAlignment="1">
      <alignment horizontal="center"/>
    </xf>
    <xf numFmtId="3" fontId="17" fillId="0" borderId="1" xfId="0" applyNumberFormat="1" applyFont="1" applyFill="1" applyBorder="1" applyAlignment="1" applyProtection="1">
      <alignment horizontal="center"/>
      <protection locked="0"/>
    </xf>
    <xf numFmtId="0" fontId="17" fillId="0" borderId="1" xfId="0" applyFont="1" applyFill="1" applyBorder="1" applyAlignment="1" applyProtection="1">
      <alignment horizontal="center"/>
      <protection locked="0"/>
    </xf>
    <xf numFmtId="3" fontId="17" fillId="0" borderId="16" xfId="0" applyNumberFormat="1" applyFont="1" applyFill="1" applyBorder="1" applyAlignment="1" applyProtection="1">
      <alignment horizontal="center"/>
      <protection locked="0"/>
    </xf>
    <xf numFmtId="3" fontId="17" fillId="0" borderId="1" xfId="0" applyNumberFormat="1" applyFont="1" applyBorder="1" applyAlignment="1" applyProtection="1">
      <alignment horizontal="center"/>
      <protection locked="0"/>
    </xf>
    <xf numFmtId="3" fontId="17" fillId="0" borderId="0" xfId="0" applyNumberFormat="1" applyFont="1" applyAlignment="1">
      <alignment horizontal="center"/>
    </xf>
    <xf numFmtId="3" fontId="17" fillId="0" borderId="1" xfId="0" applyNumberFormat="1" applyFont="1" applyFill="1" applyBorder="1" applyAlignment="1">
      <alignment horizontal="center"/>
    </xf>
    <xf numFmtId="0" fontId="17" fillId="0" borderId="16" xfId="0" applyFont="1" applyFill="1" applyBorder="1" applyAlignment="1" applyProtection="1">
      <alignment horizontal="center"/>
      <protection locked="0"/>
    </xf>
    <xf numFmtId="0" fontId="17" fillId="0" borderId="1" xfId="0" applyFont="1" applyFill="1" applyBorder="1" applyAlignment="1">
      <alignment horizontal="center"/>
    </xf>
    <xf numFmtId="0" fontId="17" fillId="0" borderId="1" xfId="0" applyFont="1" applyBorder="1" applyAlignment="1" applyProtection="1">
      <alignment horizontal="center"/>
      <protection locked="0"/>
    </xf>
    <xf numFmtId="0" fontId="17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/>
    </xf>
    <xf numFmtId="0" fontId="17" fillId="0" borderId="1" xfId="0" applyFont="1" applyBorder="1" applyAlignment="1" applyProtection="1">
      <alignment horizontal="center" wrapText="1"/>
      <protection locked="0"/>
    </xf>
    <xf numFmtId="0" fontId="17" fillId="0" borderId="1" xfId="0" applyFont="1" applyFill="1" applyBorder="1" applyAlignment="1" applyProtection="1">
      <alignment horizontal="center" wrapText="1"/>
      <protection locked="0"/>
    </xf>
    <xf numFmtId="165" fontId="2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Protection="1">
      <protection locked="0"/>
    </xf>
    <xf numFmtId="164" fontId="17" fillId="0" borderId="1" xfId="1" applyFont="1" applyBorder="1" applyProtection="1">
      <protection locked="0"/>
    </xf>
    <xf numFmtId="1" fontId="17" fillId="0" borderId="1" xfId="0" applyNumberFormat="1" applyFont="1" applyBorder="1" applyAlignment="1" applyProtection="1">
      <alignment horizontal="center"/>
      <protection locked="0"/>
    </xf>
    <xf numFmtId="169" fontId="17" fillId="0" borderId="1" xfId="0" applyNumberFormat="1" applyFont="1" applyBorder="1" applyAlignment="1">
      <alignment horizontal="center" vertical="center"/>
    </xf>
    <xf numFmtId="44" fontId="23" fillId="0" borderId="0" xfId="1" applyNumberFormat="1" applyFont="1" applyBorder="1"/>
    <xf numFmtId="44" fontId="20" fillId="0" borderId="0" xfId="0" applyNumberFormat="1" applyFont="1" applyFill="1"/>
    <xf numFmtId="44" fontId="20" fillId="0" borderId="0" xfId="0" applyNumberFormat="1" applyFont="1"/>
    <xf numFmtId="165" fontId="25" fillId="0" borderId="1" xfId="0" applyNumberFormat="1" applyFont="1" applyBorder="1" applyAlignment="1" applyProtection="1">
      <alignment horizontal="left"/>
      <protection locked="0"/>
    </xf>
    <xf numFmtId="0" fontId="23" fillId="0" borderId="1" xfId="0" applyNumberFormat="1" applyFont="1" applyBorder="1" applyAlignment="1">
      <alignment horizontal="center" vertical="center" wrapText="1"/>
    </xf>
    <xf numFmtId="0" fontId="17" fillId="0" borderId="12" xfId="0" quotePrefix="1" applyFont="1" applyBorder="1" applyAlignment="1">
      <alignment horizontal="left" vertical="center"/>
    </xf>
    <xf numFmtId="0" fontId="17" fillId="0" borderId="13" xfId="0" quotePrefix="1" applyFont="1" applyBorder="1" applyAlignment="1">
      <alignment horizontal="left" vertical="center"/>
    </xf>
    <xf numFmtId="0" fontId="17" fillId="0" borderId="14" xfId="0" quotePrefix="1" applyFont="1" applyBorder="1" applyAlignment="1">
      <alignment horizontal="left" vertical="center"/>
    </xf>
    <xf numFmtId="1" fontId="23" fillId="2" borderId="12" xfId="0" applyNumberFormat="1" applyFont="1" applyFill="1" applyBorder="1" applyAlignment="1" applyProtection="1">
      <alignment horizontal="center" vertical="center"/>
    </xf>
    <xf numFmtId="1" fontId="23" fillId="2" borderId="13" xfId="0" applyNumberFormat="1" applyFont="1" applyFill="1" applyBorder="1" applyAlignment="1" applyProtection="1">
      <alignment horizontal="center" vertical="center"/>
    </xf>
    <xf numFmtId="1" fontId="23" fillId="2" borderId="14" xfId="0" applyNumberFormat="1" applyFont="1" applyFill="1" applyBorder="1" applyAlignment="1" applyProtection="1">
      <alignment horizontal="center" vertical="center"/>
    </xf>
    <xf numFmtId="164" fontId="19" fillId="0" borderId="0" xfId="1" applyFont="1" applyAlignment="1">
      <alignment horizontal="center"/>
    </xf>
    <xf numFmtId="0" fontId="17" fillId="0" borderId="0" xfId="0" applyFont="1" applyBorder="1" applyAlignment="1">
      <alignment horizontal="center" vertical="center"/>
    </xf>
    <xf numFmtId="164" fontId="19" fillId="0" borderId="0" xfId="1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165" fontId="17" fillId="0" borderId="1" xfId="0" applyNumberFormat="1" applyFont="1" applyFill="1" applyBorder="1" applyAlignment="1" applyProtection="1">
      <alignment horizontal="center" wrapText="1"/>
      <protection locked="0"/>
    </xf>
    <xf numFmtId="165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2" xfId="0" applyFont="1" applyBorder="1" applyAlignment="1" applyProtection="1">
      <alignment horizontal="left"/>
      <protection locked="0"/>
    </xf>
    <xf numFmtId="0" fontId="25" fillId="0" borderId="13" xfId="0" applyFont="1" applyBorder="1" applyAlignment="1" applyProtection="1">
      <alignment horizontal="left"/>
      <protection locked="0"/>
    </xf>
    <xf numFmtId="0" fontId="25" fillId="0" borderId="14" xfId="0" applyFont="1" applyBorder="1" applyAlignment="1" applyProtection="1">
      <alignment horizontal="left"/>
      <protection locked="0"/>
    </xf>
  </cellXfs>
  <cellStyles count="51">
    <cellStyle name="20% - Ênfase1" xfId="20" builtinId="30" customBuiltin="1"/>
    <cellStyle name="20% - Ênfase2" xfId="24" builtinId="34" customBuiltin="1"/>
    <cellStyle name="20% - Ênfase3" xfId="28" builtinId="38" customBuiltin="1"/>
    <cellStyle name="20% - Ênfase4" xfId="32" builtinId="42" customBuiltin="1"/>
    <cellStyle name="20% - Ênfase5" xfId="36" builtinId="46" customBuiltin="1"/>
    <cellStyle name="20% - Ênfase6" xfId="40" builtinId="50" customBuiltin="1"/>
    <cellStyle name="40% - Ênfase1" xfId="21" builtinId="31" customBuiltin="1"/>
    <cellStyle name="40% - Ênfase2" xfId="25" builtinId="35" customBuiltin="1"/>
    <cellStyle name="40% - Ênfase3" xfId="29" builtinId="39" customBuiltin="1"/>
    <cellStyle name="40% - Ênfase4" xfId="33" builtinId="43" customBuiltin="1"/>
    <cellStyle name="40% - Ênfase5" xfId="37" builtinId="47" customBuiltin="1"/>
    <cellStyle name="40% - Ênfase6" xfId="41" builtinId="51" customBuiltin="1"/>
    <cellStyle name="60% - Ênfase1" xfId="22" builtinId="32" customBuiltin="1"/>
    <cellStyle name="60% - Ênfase2" xfId="26" builtinId="36" customBuiltin="1"/>
    <cellStyle name="60% - Ênfase3" xfId="30" builtinId="40" customBuiltin="1"/>
    <cellStyle name="60% - Ênfase4" xfId="34" builtinId="44" customBuiltin="1"/>
    <cellStyle name="60% - Ênfase5" xfId="38" builtinId="48" customBuiltin="1"/>
    <cellStyle name="60% - Ênfase6" xfId="42" builtinId="52" customBuiltin="1"/>
    <cellStyle name="Bom" xfId="7" builtinId="26" customBuiltin="1"/>
    <cellStyle name="Cálculo" xfId="12" builtinId="22" customBuiltin="1"/>
    <cellStyle name="Célula de Verificação" xfId="14" builtinId="23" customBuiltin="1"/>
    <cellStyle name="Célula Vinculada" xfId="13" builtinId="24" customBuiltin="1"/>
    <cellStyle name="Ênfase1" xfId="19" builtinId="29" customBuiltin="1"/>
    <cellStyle name="Ênfase2" xfId="23" builtinId="33" customBuiltin="1"/>
    <cellStyle name="Ênfase3" xfId="27" builtinId="37" customBuiltin="1"/>
    <cellStyle name="Ênfase4" xfId="31" builtinId="41" customBuiltin="1"/>
    <cellStyle name="Ênfase5" xfId="35" builtinId="45" customBuiltin="1"/>
    <cellStyle name="Ênfase6" xfId="39" builtinId="49" customBuiltin="1"/>
    <cellStyle name="Entrada" xfId="10" builtinId="20" customBuiltin="1"/>
    <cellStyle name="Incorreto" xfId="8" builtinId="27" customBuiltin="1"/>
    <cellStyle name="Moeda" xfId="1" builtinId="4"/>
    <cellStyle name="Moeda 2" xfId="46"/>
    <cellStyle name="Moeda 3" xfId="44"/>
    <cellStyle name="Moeda 4" xfId="43"/>
    <cellStyle name="Neutra" xfId="9" builtinId="28" customBuiltin="1"/>
    <cellStyle name="Normal" xfId="0" builtinId="0"/>
    <cellStyle name="Normal 2" xfId="45"/>
    <cellStyle name="Normal 2 2" xfId="47"/>
    <cellStyle name="Nota" xfId="16" builtinId="10" customBuiltin="1"/>
    <cellStyle name="Porcentagem" xfId="2" builtinId="5"/>
    <cellStyle name="Saída" xfId="11" builtinId="21" customBuiltin="1"/>
    <cellStyle name="Separador de milhares 3" xfId="49"/>
    <cellStyle name="Texto de Aviso" xfId="15" builtinId="11" customBuiltin="1"/>
    <cellStyle name="Texto Explicativo" xfId="17" builtinId="53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ítulo 5" xfId="50"/>
    <cellStyle name="Total" xfId="18" builtinId="25" customBuiltin="1"/>
    <cellStyle name="Vírgula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281421</xdr:colOff>
      <xdr:row>0</xdr:row>
      <xdr:rowOff>54120</xdr:rowOff>
    </xdr:from>
    <xdr:to>
      <xdr:col>3</xdr:col>
      <xdr:colOff>1688523</xdr:colOff>
      <xdr:row>4</xdr:row>
      <xdr:rowOff>150450</xdr:rowOff>
    </xdr:to>
    <xdr:pic>
      <xdr:nvPicPr>
        <xdr:cNvPr id="2" name="Figura 1">
          <a:extLst>
            <a:ext uri="{FF2B5EF4-FFF2-40B4-BE49-F238E27FC236}">
              <a16:creationId xmlns:a16="http://schemas.microsoft.com/office/drawing/2014/main" id="{C3D45B04-6A35-4A68-A3D3-59CAE915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421" y="54120"/>
          <a:ext cx="2976562" cy="854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absolute">
    <xdr:from>
      <xdr:col>7</xdr:col>
      <xdr:colOff>726282</xdr:colOff>
      <xdr:row>0</xdr:row>
      <xdr:rowOff>0</xdr:rowOff>
    </xdr:from>
    <xdr:to>
      <xdr:col>10</xdr:col>
      <xdr:colOff>671080</xdr:colOff>
      <xdr:row>5</xdr:row>
      <xdr:rowOff>32470</xdr:rowOff>
    </xdr:to>
    <xdr:sp macro="" textlink="" fLocksText="0">
      <xdr:nvSpPr>
        <xdr:cNvPr id="4" name="Text 8">
          <a:extLst>
            <a:ext uri="{FF2B5EF4-FFF2-40B4-BE49-F238E27FC236}">
              <a16:creationId xmlns:a16="http://schemas.microsoft.com/office/drawing/2014/main" id="{7BE72C21-6947-4C4F-9959-6FCE64CD118B}"/>
            </a:ext>
          </a:extLst>
        </xdr:cNvPr>
        <xdr:cNvSpPr txBox="1">
          <a:spLocks noChangeArrowheads="1"/>
        </xdr:cNvSpPr>
      </xdr:nvSpPr>
      <xdr:spPr bwMode="auto">
        <a:xfrm>
          <a:off x="13632657" y="0"/>
          <a:ext cx="4052454" cy="949251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0" tIns="0" rIns="0" bIns="0" anchor="t"/>
        <a:lstStyle/>
        <a:p>
          <a:pPr algn="ctr" rtl="0">
            <a:defRPr sz="1000"/>
          </a:pPr>
          <a:r>
            <a:rPr lang="pt-BR" sz="1200" b="1" i="0" u="none" strike="noStrike" baseline="0">
              <a:solidFill>
                <a:srgbClr val="260DBB"/>
              </a:solidFill>
              <a:latin typeface="Arial"/>
              <a:cs typeface="Arial"/>
            </a:rPr>
            <a:t>AJG ENGENHARIA LTDA – EPP</a:t>
          </a:r>
        </a:p>
        <a:p>
          <a:pPr algn="ctr" rtl="0">
            <a:defRPr sz="1000"/>
          </a:pPr>
          <a:r>
            <a:rPr lang="pt-BR" sz="1200" b="1" i="0" u="none" strike="noStrike" baseline="0">
              <a:solidFill>
                <a:srgbClr val="260DBB"/>
              </a:solidFill>
              <a:latin typeface="Arial"/>
              <a:cs typeface="Arial"/>
            </a:rPr>
            <a:t>CNPJ: 19.780.730/0001-80</a:t>
          </a:r>
        </a:p>
        <a:p>
          <a:pPr algn="ctr" rtl="0">
            <a:defRPr sz="1000"/>
          </a:pPr>
          <a:r>
            <a:rPr lang="pt-BR" sz="1200" b="1" i="0" u="none" strike="noStrike" baseline="0">
              <a:solidFill>
                <a:srgbClr val="260DBB"/>
              </a:solidFill>
              <a:latin typeface="Arial"/>
              <a:cs typeface="Arial"/>
            </a:rPr>
            <a:t>CREA-RS: 212309</a:t>
          </a:r>
        </a:p>
        <a:p>
          <a:pPr algn="ctr" rtl="0">
            <a:defRPr sz="1000"/>
          </a:pPr>
          <a:r>
            <a:rPr lang="pt-BR" sz="12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ART nº:  11787074 </a:t>
          </a:r>
        </a:p>
        <a:p>
          <a:pPr algn="ctr" rtl="0">
            <a:defRPr sz="1000"/>
          </a:pPr>
          <a:r>
            <a:rPr lang="pt-BR" sz="12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ART complementar 11832916</a:t>
          </a:r>
        </a:p>
        <a:p>
          <a:pPr algn="ctr" rtl="0">
            <a:defRPr sz="1000"/>
          </a:pPr>
          <a:endParaRPr lang="pt-BR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NIELA\Documentos%20Compartilhados\SIGMA\2019\Projetos%20de%20Redes%20e%20Subesta&#231;&#245;es\42-2019%20Pra&#231;as%20Santo%20Augusto\Pra&#231;a%20Central\Planilha_LICITACON_v.37%20com%20mat%20e%20mo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NIELA\Documentos%20Compartilhados\SIGMA\2018\Projetos%20De%20Redes%20e%20Subesta&#231;&#245;es\122-2018%20PM%20Santo%20Augusto%20-%20Escola%20Ant&#244;nio%20Liberato\Entregue\Planilha_LICITACON_v.3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ção"/>
      <sheetName val="Orçamento-base"/>
      <sheetName val="Proposta"/>
      <sheetName val="Pesquisa Familia e Subfamilia"/>
      <sheetName val="Tipo de Objeto x Familia"/>
      <sheetName val="bas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ção"/>
      <sheetName val="Orçamento-base"/>
      <sheetName val="Proposta"/>
      <sheetName val="Pesquisa Familia e Subfamilia"/>
      <sheetName val="Tipo de Objeto x Familia"/>
      <sheetName val="bas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6"/>
  <sheetViews>
    <sheetView tabSelected="1" zoomScale="80" zoomScaleNormal="80" workbookViewId="0">
      <selection activeCell="M28" sqref="M28"/>
    </sheetView>
  </sheetViews>
  <sheetFormatPr defaultRowHeight="14.25" x14ac:dyDescent="0.2"/>
  <cols>
    <col min="1" max="1" width="5.7109375" style="6" customWidth="1"/>
    <col min="2" max="2" width="10.5703125" style="7" bestFit="1" customWidth="1"/>
    <col min="3" max="3" width="7.28515625" style="7" bestFit="1" customWidth="1"/>
    <col min="4" max="4" width="129.5703125" style="6" customWidth="1"/>
    <col min="5" max="5" width="11.5703125" style="7" bestFit="1" customWidth="1"/>
    <col min="6" max="6" width="8.42578125" style="68" bestFit="1" customWidth="1"/>
    <col min="7" max="8" width="20.28515625" style="8" customWidth="1"/>
    <col min="9" max="9" width="21.42578125" style="8" bestFit="1" customWidth="1"/>
    <col min="10" max="10" width="19.85546875" style="8" customWidth="1"/>
    <col min="11" max="11" width="13.85546875" style="7" bestFit="1" customWidth="1"/>
    <col min="12" max="12" width="9.140625" style="1"/>
    <col min="13" max="13" width="117.140625" style="1" customWidth="1"/>
    <col min="14" max="14" width="21.28515625" style="1" customWidth="1"/>
    <col min="15" max="15" width="21.140625" style="1" customWidth="1"/>
    <col min="16" max="16" width="17.28515625" style="1" bestFit="1" customWidth="1"/>
    <col min="17" max="17" width="9.140625" style="1"/>
    <col min="18" max="21" width="9.140625" style="1" customWidth="1"/>
    <col min="22" max="16384" width="9.140625" style="1"/>
  </cols>
  <sheetData>
    <row r="1" spans="1:16" ht="15" customHeight="1" x14ac:dyDescent="0.2">
      <c r="A1" s="80" t="s">
        <v>79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6" ht="15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6" ht="14.25" customHeight="1" x14ac:dyDescent="0.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</row>
    <row r="4" spans="1:16" ht="14.25" customHeight="1" x14ac:dyDescent="0.2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</row>
    <row r="5" spans="1:16" ht="14.25" customHeight="1" x14ac:dyDescent="0.2">
      <c r="A5" s="80"/>
      <c r="B5" s="80"/>
      <c r="C5" s="80"/>
      <c r="D5" s="80"/>
      <c r="E5" s="80"/>
      <c r="F5" s="80"/>
      <c r="G5" s="80"/>
      <c r="H5" s="80"/>
      <c r="I5" s="80"/>
      <c r="J5" s="80"/>
      <c r="K5" s="80"/>
    </row>
    <row r="6" spans="1:16" x14ac:dyDescent="0.2">
      <c r="A6" s="9" t="s">
        <v>6</v>
      </c>
      <c r="B6" s="10" t="s">
        <v>7</v>
      </c>
      <c r="C6" s="11" t="s">
        <v>8</v>
      </c>
      <c r="D6" s="12" t="s">
        <v>9</v>
      </c>
      <c r="E6" s="13" t="s">
        <v>10</v>
      </c>
      <c r="F6" s="14" t="s">
        <v>11</v>
      </c>
      <c r="G6" s="15" t="s">
        <v>125</v>
      </c>
      <c r="H6" s="15" t="s">
        <v>124</v>
      </c>
      <c r="I6" s="16" t="s">
        <v>47</v>
      </c>
      <c r="J6" s="16" t="s">
        <v>48</v>
      </c>
      <c r="K6" s="17" t="s">
        <v>13</v>
      </c>
    </row>
    <row r="7" spans="1:16" ht="15.75" x14ac:dyDescent="0.2">
      <c r="A7" s="84" t="s">
        <v>73</v>
      </c>
      <c r="B7" s="85"/>
      <c r="C7" s="85"/>
      <c r="D7" s="85"/>
      <c r="E7" s="85"/>
      <c r="F7" s="85"/>
      <c r="G7" s="85"/>
      <c r="H7" s="85"/>
      <c r="I7" s="85"/>
      <c r="J7" s="85"/>
      <c r="K7" s="86"/>
    </row>
    <row r="8" spans="1:16" x14ac:dyDescent="0.2">
      <c r="A8" s="18">
        <v>1</v>
      </c>
      <c r="B8" s="19" t="s">
        <v>0</v>
      </c>
      <c r="C8" s="20">
        <v>2436</v>
      </c>
      <c r="D8" s="21" t="s">
        <v>31</v>
      </c>
      <c r="E8" s="58">
        <v>40</v>
      </c>
      <c r="F8" s="59" t="s">
        <v>5</v>
      </c>
      <c r="G8" s="22">
        <v>19.28</v>
      </c>
      <c r="H8" s="23">
        <f>1.25*G8</f>
        <v>24.1</v>
      </c>
      <c r="I8" s="24">
        <f>E8*G8</f>
        <v>771.2</v>
      </c>
      <c r="J8" s="24">
        <f>1.25*I8</f>
        <v>964</v>
      </c>
      <c r="K8" s="69" t="s">
        <v>23</v>
      </c>
      <c r="N8" s="1" t="s">
        <v>137</v>
      </c>
      <c r="O8" s="1" t="s">
        <v>138</v>
      </c>
      <c r="P8" s="1" t="s">
        <v>142</v>
      </c>
    </row>
    <row r="9" spans="1:16" x14ac:dyDescent="0.2">
      <c r="A9" s="25">
        <v>2</v>
      </c>
      <c r="B9" s="19" t="s">
        <v>0</v>
      </c>
      <c r="C9" s="20">
        <v>247</v>
      </c>
      <c r="D9" s="21" t="s">
        <v>30</v>
      </c>
      <c r="E9" s="58">
        <v>40</v>
      </c>
      <c r="F9" s="59" t="s">
        <v>5</v>
      </c>
      <c r="G9" s="22">
        <v>16.32</v>
      </c>
      <c r="H9" s="23">
        <f>1.25*G9</f>
        <v>20.399999999999999</v>
      </c>
      <c r="I9" s="24">
        <f>E9*G9</f>
        <v>652.79999999999995</v>
      </c>
      <c r="J9" s="24">
        <f>1.25*I9</f>
        <v>816</v>
      </c>
      <c r="K9" s="69" t="s">
        <v>23</v>
      </c>
      <c r="M9" s="1" t="s">
        <v>73</v>
      </c>
      <c r="N9" s="78"/>
      <c r="O9" s="78">
        <f>J8+J9</f>
        <v>1780</v>
      </c>
      <c r="P9" s="78">
        <f>SUM(N9:O9)</f>
        <v>1780</v>
      </c>
    </row>
    <row r="10" spans="1:16" ht="15.75" x14ac:dyDescent="0.2">
      <c r="A10" s="84" t="s">
        <v>37</v>
      </c>
      <c r="B10" s="85"/>
      <c r="C10" s="85"/>
      <c r="D10" s="85"/>
      <c r="E10" s="85"/>
      <c r="F10" s="85"/>
      <c r="G10" s="85"/>
      <c r="H10" s="85"/>
      <c r="I10" s="85"/>
      <c r="J10" s="85"/>
      <c r="K10" s="86"/>
      <c r="M10" s="1" t="s">
        <v>37</v>
      </c>
      <c r="N10" s="2"/>
      <c r="O10" s="2">
        <f>J11</f>
        <v>1917.0000000000002</v>
      </c>
      <c r="P10" s="78">
        <f t="shared" ref="P10:P18" si="0">SUM(N10:O10)</f>
        <v>1917.0000000000002</v>
      </c>
    </row>
    <row r="11" spans="1:16" x14ac:dyDescent="0.2">
      <c r="A11" s="25">
        <v>3</v>
      </c>
      <c r="B11" s="19" t="s">
        <v>0</v>
      </c>
      <c r="C11" s="20">
        <v>4752</v>
      </c>
      <c r="D11" s="26" t="s">
        <v>24</v>
      </c>
      <c r="E11" s="59">
        <v>80</v>
      </c>
      <c r="F11" s="59" t="s">
        <v>5</v>
      </c>
      <c r="G11" s="23">
        <v>19.170000000000002</v>
      </c>
      <c r="H11" s="23">
        <f>1.25*G11</f>
        <v>23.962500000000002</v>
      </c>
      <c r="I11" s="24">
        <f>E11*G11</f>
        <v>1533.6000000000001</v>
      </c>
      <c r="J11" s="24">
        <f>1.25*I11</f>
        <v>1917.0000000000002</v>
      </c>
      <c r="K11" s="66" t="s">
        <v>23</v>
      </c>
      <c r="M11" s="1" t="s">
        <v>72</v>
      </c>
      <c r="N11" s="2">
        <f>SUM(J13:J40)</f>
        <v>99105.037500000006</v>
      </c>
      <c r="O11" s="2">
        <f>SUM(J41:J45)</f>
        <v>8499.0499999999993</v>
      </c>
      <c r="P11" s="78">
        <f t="shared" si="0"/>
        <v>107604.08750000001</v>
      </c>
    </row>
    <row r="12" spans="1:16" ht="15.75" x14ac:dyDescent="0.2">
      <c r="A12" s="84" t="s">
        <v>70</v>
      </c>
      <c r="B12" s="85"/>
      <c r="C12" s="85"/>
      <c r="D12" s="85"/>
      <c r="E12" s="85"/>
      <c r="F12" s="85"/>
      <c r="G12" s="85"/>
      <c r="H12" s="85"/>
      <c r="I12" s="85"/>
      <c r="J12" s="85"/>
      <c r="K12" s="86"/>
      <c r="M12" s="1" t="s">
        <v>26</v>
      </c>
      <c r="N12" s="2">
        <f>SUM(J47:J70)</f>
        <v>7250.2000000000007</v>
      </c>
      <c r="O12" s="2">
        <f>SUM(J71:J72)</f>
        <v>1068</v>
      </c>
      <c r="P12" s="78">
        <f t="shared" si="0"/>
        <v>8318.2000000000007</v>
      </c>
    </row>
    <row r="13" spans="1:16" x14ac:dyDescent="0.2">
      <c r="A13" s="18">
        <v>4</v>
      </c>
      <c r="B13" s="28" t="s">
        <v>2</v>
      </c>
      <c r="C13" s="29" t="s">
        <v>3</v>
      </c>
      <c r="D13" s="27" t="s">
        <v>110</v>
      </c>
      <c r="E13" s="59">
        <v>8</v>
      </c>
      <c r="F13" s="59" t="s">
        <v>1</v>
      </c>
      <c r="G13" s="30">
        <v>2299.9899999999998</v>
      </c>
      <c r="H13" s="23">
        <f>1.25*G13</f>
        <v>2874.9874999999997</v>
      </c>
      <c r="I13" s="24">
        <f t="shared" ref="I13" si="1">E13*G13</f>
        <v>18399.919999999998</v>
      </c>
      <c r="J13" s="24">
        <f>1.25*I13</f>
        <v>22999.899999999998</v>
      </c>
      <c r="K13" s="59" t="s">
        <v>12</v>
      </c>
      <c r="N13" s="2"/>
      <c r="O13" s="2"/>
      <c r="P13" s="78">
        <f t="shared" si="0"/>
        <v>0</v>
      </c>
    </row>
    <row r="14" spans="1:16" s="3" customFormat="1" x14ac:dyDescent="0.2">
      <c r="A14" s="18">
        <v>5</v>
      </c>
      <c r="B14" s="28" t="s">
        <v>2</v>
      </c>
      <c r="C14" s="29" t="s">
        <v>3</v>
      </c>
      <c r="D14" s="27" t="s">
        <v>81</v>
      </c>
      <c r="E14" s="59">
        <v>1</v>
      </c>
      <c r="F14" s="59" t="s">
        <v>1</v>
      </c>
      <c r="G14" s="30">
        <v>1929.97</v>
      </c>
      <c r="H14" s="23">
        <f>1.25*G14</f>
        <v>2412.4625000000001</v>
      </c>
      <c r="I14" s="24">
        <f t="shared" ref="I14:I40" si="2">E14*G14</f>
        <v>1929.97</v>
      </c>
      <c r="J14" s="24">
        <f>1.25*I14</f>
        <v>2412.4625000000001</v>
      </c>
      <c r="K14" s="59" t="s">
        <v>12</v>
      </c>
      <c r="M14" s="3" t="s">
        <v>71</v>
      </c>
      <c r="N14" s="4">
        <f>SUM(J74:J89)</f>
        <v>24946.85</v>
      </c>
      <c r="O14" s="4">
        <f>SUM(J90:J91)</f>
        <v>2848</v>
      </c>
      <c r="P14" s="78">
        <f t="shared" si="0"/>
        <v>27794.85</v>
      </c>
    </row>
    <row r="15" spans="1:16" s="3" customFormat="1" x14ac:dyDescent="0.2">
      <c r="A15" s="25">
        <v>6</v>
      </c>
      <c r="B15" s="28" t="s">
        <v>2</v>
      </c>
      <c r="C15" s="29" t="s">
        <v>3</v>
      </c>
      <c r="D15" s="31" t="s">
        <v>52</v>
      </c>
      <c r="E15" s="59">
        <v>36</v>
      </c>
      <c r="F15" s="59" t="s">
        <v>1</v>
      </c>
      <c r="G15" s="30">
        <v>94.99</v>
      </c>
      <c r="H15" s="23">
        <f t="shared" ref="H15:H40" si="3">1.25*G15</f>
        <v>118.7375</v>
      </c>
      <c r="I15" s="24">
        <f t="shared" si="2"/>
        <v>3419.64</v>
      </c>
      <c r="J15" s="24">
        <f t="shared" ref="J15:J40" si="4">1.25*I15</f>
        <v>4274.55</v>
      </c>
      <c r="K15" s="59" t="s">
        <v>12</v>
      </c>
      <c r="M15" s="3" t="s">
        <v>44</v>
      </c>
      <c r="N15" s="4">
        <f>SUM(J93:J102,J105:J106)</f>
        <v>58539.95</v>
      </c>
      <c r="O15" s="4">
        <f>SUM(J103:J104)</f>
        <v>2670</v>
      </c>
      <c r="P15" s="78">
        <f t="shared" si="0"/>
        <v>61209.95</v>
      </c>
    </row>
    <row r="16" spans="1:16" s="3" customFormat="1" x14ac:dyDescent="0.2">
      <c r="A16" s="18">
        <v>7</v>
      </c>
      <c r="B16" s="28" t="s">
        <v>2</v>
      </c>
      <c r="C16" s="29" t="s">
        <v>3</v>
      </c>
      <c r="D16" s="27" t="s">
        <v>82</v>
      </c>
      <c r="E16" s="59">
        <v>10</v>
      </c>
      <c r="F16" s="59" t="s">
        <v>1</v>
      </c>
      <c r="G16" s="30">
        <v>1529.97</v>
      </c>
      <c r="H16" s="23">
        <f>1.25*G16</f>
        <v>1912.4625000000001</v>
      </c>
      <c r="I16" s="24">
        <f t="shared" ref="I16:I19" si="5">E16*G16</f>
        <v>15299.7</v>
      </c>
      <c r="J16" s="24">
        <f>1.25*I16</f>
        <v>19124.625</v>
      </c>
      <c r="K16" s="59" t="s">
        <v>12</v>
      </c>
      <c r="N16" s="4"/>
      <c r="O16" s="4"/>
      <c r="P16" s="78"/>
    </row>
    <row r="17" spans="1:16" s="3" customFormat="1" x14ac:dyDescent="0.2">
      <c r="A17" s="18">
        <v>8</v>
      </c>
      <c r="B17" s="28" t="s">
        <v>2</v>
      </c>
      <c r="C17" s="29" t="s">
        <v>3</v>
      </c>
      <c r="D17" s="27" t="s">
        <v>83</v>
      </c>
      <c r="E17" s="59">
        <v>16</v>
      </c>
      <c r="F17" s="59" t="s">
        <v>1</v>
      </c>
      <c r="G17" s="30">
        <v>739.44</v>
      </c>
      <c r="H17" s="23">
        <f>1.25*G17</f>
        <v>924.30000000000007</v>
      </c>
      <c r="I17" s="24">
        <f t="shared" ref="I17:I18" si="6">E17*G17</f>
        <v>11831.04</v>
      </c>
      <c r="J17" s="24">
        <f>1.25*I17</f>
        <v>14788.800000000001</v>
      </c>
      <c r="K17" s="59" t="s">
        <v>12</v>
      </c>
      <c r="N17" s="4"/>
      <c r="O17" s="4"/>
      <c r="P17" s="78"/>
    </row>
    <row r="18" spans="1:16" s="3" customFormat="1" x14ac:dyDescent="0.2">
      <c r="A18" s="25">
        <v>9</v>
      </c>
      <c r="B18" s="28" t="s">
        <v>2</v>
      </c>
      <c r="C18" s="29" t="s">
        <v>3</v>
      </c>
      <c r="D18" s="27" t="s">
        <v>84</v>
      </c>
      <c r="E18" s="59">
        <v>4</v>
      </c>
      <c r="F18" s="59" t="s">
        <v>1</v>
      </c>
      <c r="G18" s="30">
        <v>1939.97</v>
      </c>
      <c r="H18" s="23">
        <f>1.25*G18</f>
        <v>2424.9625000000001</v>
      </c>
      <c r="I18" s="24">
        <f t="shared" si="6"/>
        <v>7759.88</v>
      </c>
      <c r="J18" s="24">
        <f>1.25*I18</f>
        <v>9699.85</v>
      </c>
      <c r="K18" s="59" t="s">
        <v>12</v>
      </c>
      <c r="N18" s="4">
        <f>SUM(N11:N15)</f>
        <v>189842.03749999998</v>
      </c>
      <c r="O18" s="77">
        <f>SUM(O9:O15)</f>
        <v>18782.05</v>
      </c>
      <c r="P18" s="78">
        <f t="shared" si="0"/>
        <v>208624.08749999997</v>
      </c>
    </row>
    <row r="19" spans="1:16" s="3" customFormat="1" x14ac:dyDescent="0.2">
      <c r="A19" s="18">
        <v>10</v>
      </c>
      <c r="B19" s="28" t="s">
        <v>2</v>
      </c>
      <c r="C19" s="29" t="s">
        <v>3</v>
      </c>
      <c r="D19" s="31" t="s">
        <v>53</v>
      </c>
      <c r="E19" s="59">
        <v>120</v>
      </c>
      <c r="F19" s="59" t="s">
        <v>1</v>
      </c>
      <c r="G19" s="30">
        <v>54.97</v>
      </c>
      <c r="H19" s="23">
        <f t="shared" si="3"/>
        <v>68.712500000000006</v>
      </c>
      <c r="I19" s="24">
        <f t="shared" si="5"/>
        <v>6596.4</v>
      </c>
      <c r="J19" s="24">
        <f t="shared" si="4"/>
        <v>8245.5</v>
      </c>
      <c r="K19" s="59" t="s">
        <v>12</v>
      </c>
      <c r="N19" s="4"/>
      <c r="O19" s="4"/>
    </row>
    <row r="20" spans="1:16" s="3" customFormat="1" ht="15" customHeight="1" x14ac:dyDescent="0.2">
      <c r="A20" s="18">
        <v>11</v>
      </c>
      <c r="B20" s="28" t="s">
        <v>0</v>
      </c>
      <c r="C20" s="29">
        <v>39243</v>
      </c>
      <c r="D20" s="27" t="s">
        <v>126</v>
      </c>
      <c r="E20" s="59">
        <v>1000</v>
      </c>
      <c r="F20" s="63" t="s">
        <v>4</v>
      </c>
      <c r="G20" s="30">
        <v>3.2</v>
      </c>
      <c r="H20" s="23">
        <f t="shared" si="3"/>
        <v>4</v>
      </c>
      <c r="I20" s="24">
        <f t="shared" si="2"/>
        <v>3200</v>
      </c>
      <c r="J20" s="24">
        <f t="shared" si="4"/>
        <v>4000</v>
      </c>
      <c r="K20" s="59" t="s">
        <v>12</v>
      </c>
    </row>
    <row r="21" spans="1:16" s="3" customFormat="1" ht="15" customHeight="1" x14ac:dyDescent="0.2">
      <c r="A21" s="25">
        <v>12</v>
      </c>
      <c r="B21" s="28" t="s">
        <v>0</v>
      </c>
      <c r="C21" s="29">
        <v>39244</v>
      </c>
      <c r="D21" s="27" t="s">
        <v>127</v>
      </c>
      <c r="E21" s="59">
        <v>50</v>
      </c>
      <c r="F21" s="63" t="s">
        <v>4</v>
      </c>
      <c r="G21" s="30">
        <v>4.33</v>
      </c>
      <c r="H21" s="23">
        <f t="shared" si="3"/>
        <v>5.4124999999999996</v>
      </c>
      <c r="I21" s="24">
        <f t="shared" si="2"/>
        <v>216.5</v>
      </c>
      <c r="J21" s="24">
        <f t="shared" si="4"/>
        <v>270.625</v>
      </c>
      <c r="K21" s="59" t="s">
        <v>12</v>
      </c>
    </row>
    <row r="22" spans="1:16" s="3" customFormat="1" ht="15" customHeight="1" x14ac:dyDescent="0.2">
      <c r="A22" s="18">
        <v>13</v>
      </c>
      <c r="B22" s="28" t="s">
        <v>0</v>
      </c>
      <c r="C22" s="29">
        <v>39245</v>
      </c>
      <c r="D22" s="27" t="s">
        <v>128</v>
      </c>
      <c r="E22" s="59">
        <v>130</v>
      </c>
      <c r="F22" s="63" t="s">
        <v>4</v>
      </c>
      <c r="G22" s="30">
        <v>8.33</v>
      </c>
      <c r="H22" s="23">
        <f t="shared" ref="H22" si="7">1.25*G22</f>
        <v>10.4125</v>
      </c>
      <c r="I22" s="24">
        <f t="shared" ref="I22" si="8">E22*G22</f>
        <v>1082.9000000000001</v>
      </c>
      <c r="J22" s="24">
        <f t="shared" ref="J22" si="9">1.25*I22</f>
        <v>1353.625</v>
      </c>
      <c r="K22" s="59" t="s">
        <v>12</v>
      </c>
    </row>
    <row r="23" spans="1:16" s="3" customFormat="1" ht="15" customHeight="1" x14ac:dyDescent="0.2">
      <c r="A23" s="18">
        <v>14</v>
      </c>
      <c r="B23" s="28" t="s">
        <v>0</v>
      </c>
      <c r="C23" s="29">
        <v>39243</v>
      </c>
      <c r="D23" s="27" t="s">
        <v>85</v>
      </c>
      <c r="E23" s="59">
        <v>50</v>
      </c>
      <c r="F23" s="63" t="s">
        <v>4</v>
      </c>
      <c r="G23" s="30">
        <v>3.2</v>
      </c>
      <c r="H23" s="23">
        <f t="shared" ref="H23" si="10">1.25*G23</f>
        <v>4</v>
      </c>
      <c r="I23" s="24">
        <f t="shared" ref="I23" si="11">E23*G23</f>
        <v>160</v>
      </c>
      <c r="J23" s="24">
        <f t="shared" ref="J23" si="12">1.25*I23</f>
        <v>200</v>
      </c>
      <c r="K23" s="59" t="s">
        <v>12</v>
      </c>
    </row>
    <row r="24" spans="1:16" s="3" customFormat="1" x14ac:dyDescent="0.2">
      <c r="A24" s="25">
        <v>15</v>
      </c>
      <c r="B24" s="28" t="s">
        <v>2</v>
      </c>
      <c r="C24" s="29" t="s">
        <v>3</v>
      </c>
      <c r="D24" s="27" t="s">
        <v>54</v>
      </c>
      <c r="E24" s="59">
        <v>600</v>
      </c>
      <c r="F24" s="59" t="s">
        <v>1</v>
      </c>
      <c r="G24" s="30">
        <v>1.52</v>
      </c>
      <c r="H24" s="23">
        <f t="shared" si="3"/>
        <v>1.9</v>
      </c>
      <c r="I24" s="24">
        <f t="shared" si="2"/>
        <v>912</v>
      </c>
      <c r="J24" s="24">
        <f t="shared" si="4"/>
        <v>1140</v>
      </c>
      <c r="K24" s="59" t="s">
        <v>12</v>
      </c>
    </row>
    <row r="25" spans="1:16" s="3" customFormat="1" x14ac:dyDescent="0.2">
      <c r="A25" s="18">
        <v>16</v>
      </c>
      <c r="B25" s="28" t="s">
        <v>2</v>
      </c>
      <c r="C25" s="29" t="s">
        <v>3</v>
      </c>
      <c r="D25" s="27" t="s">
        <v>55</v>
      </c>
      <c r="E25" s="59">
        <v>20</v>
      </c>
      <c r="F25" s="59" t="s">
        <v>1</v>
      </c>
      <c r="G25" s="30">
        <v>4.0999999999999996</v>
      </c>
      <c r="H25" s="23">
        <f t="shared" si="3"/>
        <v>5.125</v>
      </c>
      <c r="I25" s="24">
        <f t="shared" si="2"/>
        <v>82</v>
      </c>
      <c r="J25" s="24">
        <f t="shared" si="4"/>
        <v>102.5</v>
      </c>
      <c r="K25" s="59" t="s">
        <v>12</v>
      </c>
    </row>
    <row r="26" spans="1:16" s="3" customFormat="1" x14ac:dyDescent="0.2">
      <c r="A26" s="18">
        <v>17</v>
      </c>
      <c r="B26" s="28" t="s">
        <v>2</v>
      </c>
      <c r="C26" s="29" t="s">
        <v>3</v>
      </c>
      <c r="D26" s="27" t="s">
        <v>74</v>
      </c>
      <c r="E26" s="59">
        <v>50</v>
      </c>
      <c r="F26" s="59" t="s">
        <v>1</v>
      </c>
      <c r="G26" s="30">
        <v>6.99</v>
      </c>
      <c r="H26" s="23">
        <f t="shared" ref="H26" si="13">1.25*G26</f>
        <v>8.7375000000000007</v>
      </c>
      <c r="I26" s="24">
        <f t="shared" ref="I26" si="14">E26*G26</f>
        <v>349.5</v>
      </c>
      <c r="J26" s="24">
        <f t="shared" ref="J26" si="15">1.25*I26</f>
        <v>436.875</v>
      </c>
      <c r="K26" s="59" t="s">
        <v>12</v>
      </c>
    </row>
    <row r="27" spans="1:16" s="3" customFormat="1" x14ac:dyDescent="0.2">
      <c r="A27" s="25">
        <v>18</v>
      </c>
      <c r="B27" s="28" t="s">
        <v>2</v>
      </c>
      <c r="C27" s="29" t="s">
        <v>3</v>
      </c>
      <c r="D27" s="27" t="s">
        <v>56</v>
      </c>
      <c r="E27" s="59">
        <v>1200</v>
      </c>
      <c r="F27" s="59" t="s">
        <v>1</v>
      </c>
      <c r="G27" s="30">
        <v>1.55</v>
      </c>
      <c r="H27" s="23">
        <f t="shared" si="3"/>
        <v>1.9375</v>
      </c>
      <c r="I27" s="24">
        <f t="shared" si="2"/>
        <v>1860</v>
      </c>
      <c r="J27" s="24">
        <f t="shared" si="4"/>
        <v>2325</v>
      </c>
      <c r="K27" s="59" t="s">
        <v>12</v>
      </c>
    </row>
    <row r="28" spans="1:16" s="3" customFormat="1" x14ac:dyDescent="0.2">
      <c r="A28" s="18">
        <v>19</v>
      </c>
      <c r="B28" s="28" t="s">
        <v>2</v>
      </c>
      <c r="C28" s="29" t="s">
        <v>3</v>
      </c>
      <c r="D28" s="32" t="s">
        <v>57</v>
      </c>
      <c r="E28" s="59">
        <v>40</v>
      </c>
      <c r="F28" s="59" t="s">
        <v>1</v>
      </c>
      <c r="G28" s="30">
        <v>2.1</v>
      </c>
      <c r="H28" s="23">
        <f t="shared" si="3"/>
        <v>2.625</v>
      </c>
      <c r="I28" s="24">
        <f t="shared" si="2"/>
        <v>84</v>
      </c>
      <c r="J28" s="24">
        <f t="shared" si="4"/>
        <v>105</v>
      </c>
      <c r="K28" s="59" t="s">
        <v>12</v>
      </c>
    </row>
    <row r="29" spans="1:16" s="3" customFormat="1" x14ac:dyDescent="0.2">
      <c r="A29" s="18">
        <v>20</v>
      </c>
      <c r="B29" s="28" t="s">
        <v>2</v>
      </c>
      <c r="C29" s="29" t="s">
        <v>3</v>
      </c>
      <c r="D29" s="32" t="s">
        <v>75</v>
      </c>
      <c r="E29" s="59">
        <v>100</v>
      </c>
      <c r="F29" s="59" t="s">
        <v>1</v>
      </c>
      <c r="G29" s="30">
        <v>3.75</v>
      </c>
      <c r="H29" s="23">
        <f t="shared" ref="H29" si="16">1.25*G29</f>
        <v>4.6875</v>
      </c>
      <c r="I29" s="24">
        <f t="shared" ref="I29" si="17">E29*G29</f>
        <v>375</v>
      </c>
      <c r="J29" s="24">
        <f t="shared" ref="J29" si="18">1.25*I29</f>
        <v>468.75</v>
      </c>
      <c r="K29" s="59" t="s">
        <v>12</v>
      </c>
    </row>
    <row r="30" spans="1:16" s="3" customFormat="1" x14ac:dyDescent="0.2">
      <c r="A30" s="25">
        <v>21</v>
      </c>
      <c r="B30" s="28" t="s">
        <v>0</v>
      </c>
      <c r="C30" s="29">
        <v>1879</v>
      </c>
      <c r="D30" s="32" t="s">
        <v>43</v>
      </c>
      <c r="E30" s="58">
        <v>50</v>
      </c>
      <c r="F30" s="59" t="s">
        <v>1</v>
      </c>
      <c r="G30" s="33">
        <v>3.4</v>
      </c>
      <c r="H30" s="23">
        <f t="shared" si="3"/>
        <v>4.25</v>
      </c>
      <c r="I30" s="24">
        <f t="shared" si="2"/>
        <v>170</v>
      </c>
      <c r="J30" s="24">
        <f t="shared" si="4"/>
        <v>212.5</v>
      </c>
      <c r="K30" s="59" t="s">
        <v>12</v>
      </c>
    </row>
    <row r="31" spans="1:16" ht="15.75" customHeight="1" x14ac:dyDescent="0.2">
      <c r="A31" s="18">
        <v>22</v>
      </c>
      <c r="B31" s="28" t="s">
        <v>0</v>
      </c>
      <c r="C31" s="29">
        <v>38124</v>
      </c>
      <c r="D31" s="32" t="s">
        <v>28</v>
      </c>
      <c r="E31" s="58">
        <v>3</v>
      </c>
      <c r="F31" s="59" t="s">
        <v>1</v>
      </c>
      <c r="G31" s="33">
        <v>34.9</v>
      </c>
      <c r="H31" s="23">
        <f t="shared" si="3"/>
        <v>43.625</v>
      </c>
      <c r="I31" s="24">
        <f t="shared" si="2"/>
        <v>104.69999999999999</v>
      </c>
      <c r="J31" s="24">
        <f t="shared" si="4"/>
        <v>130.875</v>
      </c>
      <c r="K31" s="59" t="s">
        <v>12</v>
      </c>
    </row>
    <row r="32" spans="1:16" ht="15.75" customHeight="1" x14ac:dyDescent="0.2">
      <c r="A32" s="18">
        <v>23</v>
      </c>
      <c r="B32" s="28" t="s">
        <v>0</v>
      </c>
      <c r="C32" s="29">
        <v>404</v>
      </c>
      <c r="D32" s="32" t="s">
        <v>122</v>
      </c>
      <c r="E32" s="58">
        <v>200</v>
      </c>
      <c r="F32" s="63" t="s">
        <v>4</v>
      </c>
      <c r="G32" s="33">
        <v>1.06</v>
      </c>
      <c r="H32" s="23">
        <f t="shared" si="3"/>
        <v>1.3250000000000002</v>
      </c>
      <c r="I32" s="24">
        <f t="shared" si="2"/>
        <v>212</v>
      </c>
      <c r="J32" s="24">
        <f t="shared" si="4"/>
        <v>265</v>
      </c>
      <c r="K32" s="59" t="s">
        <v>12</v>
      </c>
    </row>
    <row r="33" spans="1:13" ht="15.75" customHeight="1" x14ac:dyDescent="0.2">
      <c r="A33" s="25">
        <v>24</v>
      </c>
      <c r="B33" s="28" t="s">
        <v>0</v>
      </c>
      <c r="C33" s="29">
        <v>20111</v>
      </c>
      <c r="D33" s="32" t="s">
        <v>40</v>
      </c>
      <c r="E33" s="58">
        <v>10</v>
      </c>
      <c r="F33" s="59" t="s">
        <v>1</v>
      </c>
      <c r="G33" s="33">
        <v>7.79</v>
      </c>
      <c r="H33" s="23">
        <f t="shared" si="3"/>
        <v>9.7375000000000007</v>
      </c>
      <c r="I33" s="24">
        <f t="shared" si="2"/>
        <v>77.900000000000006</v>
      </c>
      <c r="J33" s="24">
        <f t="shared" si="4"/>
        <v>97.375</v>
      </c>
      <c r="K33" s="59" t="s">
        <v>12</v>
      </c>
    </row>
    <row r="34" spans="1:13" ht="15.75" customHeight="1" x14ac:dyDescent="0.2">
      <c r="A34" s="18">
        <v>25</v>
      </c>
      <c r="B34" s="28" t="s">
        <v>2</v>
      </c>
      <c r="C34" s="29" t="s">
        <v>3</v>
      </c>
      <c r="D34" s="34" t="s">
        <v>38</v>
      </c>
      <c r="E34" s="60">
        <v>50</v>
      </c>
      <c r="F34" s="64" t="s">
        <v>1</v>
      </c>
      <c r="G34" s="35">
        <v>20.99</v>
      </c>
      <c r="H34" s="23">
        <f t="shared" si="3"/>
        <v>26.237499999999997</v>
      </c>
      <c r="I34" s="36">
        <f t="shared" si="2"/>
        <v>1049.5</v>
      </c>
      <c r="J34" s="24">
        <f t="shared" si="4"/>
        <v>1311.875</v>
      </c>
      <c r="K34" s="64" t="s">
        <v>12</v>
      </c>
    </row>
    <row r="35" spans="1:13" ht="15.75" customHeight="1" x14ac:dyDescent="0.2">
      <c r="A35" s="18">
        <v>26</v>
      </c>
      <c r="B35" s="28" t="s">
        <v>2</v>
      </c>
      <c r="C35" s="29" t="s">
        <v>3</v>
      </c>
      <c r="D35" s="32" t="s">
        <v>27</v>
      </c>
      <c r="E35" s="58">
        <v>44</v>
      </c>
      <c r="F35" s="59" t="s">
        <v>1</v>
      </c>
      <c r="G35" s="33">
        <v>60.55</v>
      </c>
      <c r="H35" s="23">
        <f>1.25*G35</f>
        <v>75.6875</v>
      </c>
      <c r="I35" s="24">
        <f>E35*G35</f>
        <v>2664.2</v>
      </c>
      <c r="J35" s="24">
        <f>1.25*I35</f>
        <v>3330.25</v>
      </c>
      <c r="K35" s="59" t="s">
        <v>12</v>
      </c>
    </row>
    <row r="36" spans="1:13" ht="15.75" customHeight="1" x14ac:dyDescent="0.2">
      <c r="A36" s="25">
        <v>27</v>
      </c>
      <c r="B36" s="19" t="s">
        <v>2</v>
      </c>
      <c r="C36" s="66" t="s">
        <v>3</v>
      </c>
      <c r="D36" s="72" t="s">
        <v>90</v>
      </c>
      <c r="E36" s="66">
        <v>2</v>
      </c>
      <c r="F36" s="66" t="s">
        <v>1</v>
      </c>
      <c r="G36" s="73">
        <v>55.9</v>
      </c>
      <c r="H36" s="73">
        <f t="shared" ref="H36" si="19">1.25*G36</f>
        <v>69.875</v>
      </c>
      <c r="I36" s="24">
        <f t="shared" ref="I36" si="20">E36*G36</f>
        <v>111.8</v>
      </c>
      <c r="J36" s="24">
        <f t="shared" ref="J36" si="21">1.25*I36</f>
        <v>139.75</v>
      </c>
      <c r="K36" s="66" t="s">
        <v>12</v>
      </c>
    </row>
    <row r="37" spans="1:13" s="3" customFormat="1" ht="15.75" customHeight="1" x14ac:dyDescent="0.2">
      <c r="A37" s="18">
        <v>28</v>
      </c>
      <c r="B37" s="28" t="s">
        <v>0</v>
      </c>
      <c r="C37" s="29">
        <v>1379</v>
      </c>
      <c r="D37" s="32" t="s">
        <v>58</v>
      </c>
      <c r="E37" s="58">
        <v>250</v>
      </c>
      <c r="F37" s="65" t="s">
        <v>46</v>
      </c>
      <c r="G37" s="33">
        <v>0.82</v>
      </c>
      <c r="H37" s="23">
        <f t="shared" si="3"/>
        <v>1.0249999999999999</v>
      </c>
      <c r="I37" s="24">
        <f t="shared" si="2"/>
        <v>205</v>
      </c>
      <c r="J37" s="24">
        <f t="shared" si="4"/>
        <v>256.25</v>
      </c>
      <c r="K37" s="59" t="s">
        <v>12</v>
      </c>
    </row>
    <row r="38" spans="1:13" s="3" customFormat="1" ht="15.75" customHeight="1" x14ac:dyDescent="0.2">
      <c r="A38" s="18">
        <v>29</v>
      </c>
      <c r="B38" s="28" t="s">
        <v>0</v>
      </c>
      <c r="C38" s="29">
        <v>7258</v>
      </c>
      <c r="D38" s="21" t="s">
        <v>59</v>
      </c>
      <c r="E38" s="61">
        <v>1000</v>
      </c>
      <c r="F38" s="66" t="s">
        <v>1</v>
      </c>
      <c r="G38" s="22">
        <v>0.67</v>
      </c>
      <c r="H38" s="23">
        <f t="shared" si="3"/>
        <v>0.83750000000000002</v>
      </c>
      <c r="I38" s="24">
        <f t="shared" si="2"/>
        <v>670</v>
      </c>
      <c r="J38" s="24">
        <f t="shared" si="4"/>
        <v>837.5</v>
      </c>
      <c r="K38" s="66" t="s">
        <v>12</v>
      </c>
    </row>
    <row r="39" spans="1:13" s="3" customFormat="1" ht="15.75" customHeight="1" x14ac:dyDescent="0.2">
      <c r="A39" s="25">
        <v>30</v>
      </c>
      <c r="B39" s="28" t="s">
        <v>0</v>
      </c>
      <c r="C39" s="29">
        <v>366</v>
      </c>
      <c r="D39" s="32" t="s">
        <v>60</v>
      </c>
      <c r="E39" s="58">
        <v>4</v>
      </c>
      <c r="F39" s="65" t="s">
        <v>33</v>
      </c>
      <c r="G39" s="33">
        <v>84</v>
      </c>
      <c r="H39" s="23">
        <f t="shared" si="3"/>
        <v>105</v>
      </c>
      <c r="I39" s="24">
        <f t="shared" si="2"/>
        <v>336</v>
      </c>
      <c r="J39" s="24">
        <f t="shared" si="4"/>
        <v>420</v>
      </c>
      <c r="K39" s="59" t="s">
        <v>12</v>
      </c>
    </row>
    <row r="40" spans="1:13" s="3" customFormat="1" ht="15.75" customHeight="1" x14ac:dyDescent="0.2">
      <c r="A40" s="18">
        <v>31</v>
      </c>
      <c r="B40" s="28" t="s">
        <v>0</v>
      </c>
      <c r="C40" s="29">
        <v>4718</v>
      </c>
      <c r="D40" s="32" t="s">
        <v>61</v>
      </c>
      <c r="E40" s="58">
        <v>2</v>
      </c>
      <c r="F40" s="65" t="s">
        <v>33</v>
      </c>
      <c r="G40" s="33">
        <v>62.24</v>
      </c>
      <c r="H40" s="23">
        <f t="shared" si="3"/>
        <v>77.8</v>
      </c>
      <c r="I40" s="24">
        <f t="shared" si="2"/>
        <v>124.48</v>
      </c>
      <c r="J40" s="24">
        <f t="shared" si="4"/>
        <v>155.6</v>
      </c>
      <c r="K40" s="59" t="s">
        <v>12</v>
      </c>
    </row>
    <row r="41" spans="1:13" ht="15" customHeight="1" x14ac:dyDescent="0.2">
      <c r="A41" s="18">
        <v>32</v>
      </c>
      <c r="B41" s="19" t="s">
        <v>0</v>
      </c>
      <c r="C41" s="20">
        <v>2436</v>
      </c>
      <c r="D41" s="21" t="s">
        <v>106</v>
      </c>
      <c r="E41" s="58">
        <v>64</v>
      </c>
      <c r="F41" s="59" t="s">
        <v>5</v>
      </c>
      <c r="G41" s="22">
        <v>19.28</v>
      </c>
      <c r="H41" s="23">
        <f>1.25*G41</f>
        <v>24.1</v>
      </c>
      <c r="I41" s="24">
        <f>E41*G41</f>
        <v>1233.92</v>
      </c>
      <c r="J41" s="24">
        <f>1.25*I41</f>
        <v>1542.4</v>
      </c>
      <c r="K41" s="69" t="s">
        <v>23</v>
      </c>
    </row>
    <row r="42" spans="1:13" ht="15" customHeight="1" x14ac:dyDescent="0.2">
      <c r="A42" s="25">
        <v>33</v>
      </c>
      <c r="B42" s="19" t="s">
        <v>0</v>
      </c>
      <c r="C42" s="20">
        <v>247</v>
      </c>
      <c r="D42" s="21" t="s">
        <v>107</v>
      </c>
      <c r="E42" s="58">
        <v>64</v>
      </c>
      <c r="F42" s="59" t="s">
        <v>5</v>
      </c>
      <c r="G42" s="22">
        <v>16.36</v>
      </c>
      <c r="H42" s="23">
        <f>1.25*G42</f>
        <v>20.45</v>
      </c>
      <c r="I42" s="24">
        <f>E42*G42</f>
        <v>1047.04</v>
      </c>
      <c r="J42" s="24">
        <f>1.25*I42</f>
        <v>1308.8</v>
      </c>
      <c r="K42" s="69" t="s">
        <v>23</v>
      </c>
    </row>
    <row r="43" spans="1:13" ht="15" customHeight="1" x14ac:dyDescent="0.2">
      <c r="A43" s="18">
        <v>34</v>
      </c>
      <c r="B43" s="28" t="s">
        <v>0</v>
      </c>
      <c r="C43" s="29">
        <v>4750</v>
      </c>
      <c r="D43" s="32" t="s">
        <v>88</v>
      </c>
      <c r="E43" s="58">
        <v>64</v>
      </c>
      <c r="F43" s="59" t="s">
        <v>5</v>
      </c>
      <c r="G43" s="33">
        <v>19.09</v>
      </c>
      <c r="H43" s="23">
        <f>1.25*G43</f>
        <v>23.862500000000001</v>
      </c>
      <c r="I43" s="24">
        <f>E43*G43</f>
        <v>1221.76</v>
      </c>
      <c r="J43" s="24">
        <f>1.25*I43</f>
        <v>1527.2</v>
      </c>
      <c r="K43" s="70" t="s">
        <v>23</v>
      </c>
    </row>
    <row r="44" spans="1:13" ht="15" customHeight="1" x14ac:dyDescent="0.2">
      <c r="A44" s="18">
        <v>35</v>
      </c>
      <c r="B44" s="28" t="s">
        <v>0</v>
      </c>
      <c r="C44" s="29">
        <v>6127</v>
      </c>
      <c r="D44" s="32" t="s">
        <v>89</v>
      </c>
      <c r="E44" s="58">
        <v>64</v>
      </c>
      <c r="F44" s="59" t="s">
        <v>5</v>
      </c>
      <c r="G44" s="33">
        <v>15.05</v>
      </c>
      <c r="H44" s="23">
        <f>1.25*G44</f>
        <v>18.8125</v>
      </c>
      <c r="I44" s="24">
        <f>E44*G44</f>
        <v>963.2</v>
      </c>
      <c r="J44" s="24">
        <f>1.25*I44</f>
        <v>1204</v>
      </c>
      <c r="K44" s="70" t="s">
        <v>23</v>
      </c>
    </row>
    <row r="45" spans="1:13" ht="15" customHeight="1" x14ac:dyDescent="0.2">
      <c r="A45" s="25">
        <v>36</v>
      </c>
      <c r="B45" s="28" t="s">
        <v>2</v>
      </c>
      <c r="C45" s="29" t="s">
        <v>3</v>
      </c>
      <c r="D45" s="21" t="s">
        <v>32</v>
      </c>
      <c r="E45" s="58">
        <v>4</v>
      </c>
      <c r="F45" s="59" t="s">
        <v>5</v>
      </c>
      <c r="G45" s="22">
        <v>583.33000000000004</v>
      </c>
      <c r="H45" s="23">
        <f>1.25*G45</f>
        <v>729.16250000000002</v>
      </c>
      <c r="I45" s="24">
        <f>E45*G45</f>
        <v>2333.3200000000002</v>
      </c>
      <c r="J45" s="24">
        <f>1.25*I45</f>
        <v>2916.65</v>
      </c>
      <c r="K45" s="69" t="s">
        <v>23</v>
      </c>
    </row>
    <row r="46" spans="1:13" ht="15.75" x14ac:dyDescent="0.2">
      <c r="A46" s="84" t="s">
        <v>26</v>
      </c>
      <c r="B46" s="85"/>
      <c r="C46" s="85"/>
      <c r="D46" s="85"/>
      <c r="E46" s="85"/>
      <c r="F46" s="85"/>
      <c r="G46" s="85"/>
      <c r="H46" s="85"/>
      <c r="I46" s="85"/>
      <c r="J46" s="85"/>
      <c r="K46" s="86"/>
    </row>
    <row r="47" spans="1:13" x14ac:dyDescent="0.2">
      <c r="A47" s="18">
        <v>37</v>
      </c>
      <c r="B47" s="28" t="s">
        <v>0</v>
      </c>
      <c r="C47" s="29">
        <v>34653</v>
      </c>
      <c r="D47" s="27" t="s">
        <v>91</v>
      </c>
      <c r="E47" s="59">
        <v>4</v>
      </c>
      <c r="F47" s="59" t="s">
        <v>1</v>
      </c>
      <c r="G47" s="30">
        <v>9.15</v>
      </c>
      <c r="H47" s="23">
        <f>1.25*G47</f>
        <v>11.4375</v>
      </c>
      <c r="I47" s="37">
        <f t="shared" ref="I47" si="22">E47*G47</f>
        <v>36.6</v>
      </c>
      <c r="J47" s="24">
        <f>1.25*I47</f>
        <v>45.75</v>
      </c>
      <c r="K47" s="59" t="s">
        <v>12</v>
      </c>
    </row>
    <row r="48" spans="1:13" s="3" customFormat="1" x14ac:dyDescent="0.2">
      <c r="A48" s="18">
        <v>38</v>
      </c>
      <c r="B48" s="28" t="s">
        <v>0</v>
      </c>
      <c r="C48" s="29">
        <v>34653</v>
      </c>
      <c r="D48" s="27" t="s">
        <v>49</v>
      </c>
      <c r="E48" s="59">
        <v>2</v>
      </c>
      <c r="F48" s="59" t="s">
        <v>1</v>
      </c>
      <c r="G48" s="30">
        <v>9.15</v>
      </c>
      <c r="H48" s="23">
        <f>1.25*G48</f>
        <v>11.4375</v>
      </c>
      <c r="I48" s="37">
        <f t="shared" ref="I48:I72" si="23">E48*G48</f>
        <v>18.3</v>
      </c>
      <c r="J48" s="24">
        <f>1.25*I48</f>
        <v>22.875</v>
      </c>
      <c r="K48" s="59" t="s">
        <v>12</v>
      </c>
      <c r="M48" s="4"/>
    </row>
    <row r="49" spans="1:13" s="3" customFormat="1" x14ac:dyDescent="0.2">
      <c r="A49" s="18">
        <v>39</v>
      </c>
      <c r="B49" s="28" t="s">
        <v>0</v>
      </c>
      <c r="C49" s="29">
        <v>34653</v>
      </c>
      <c r="D49" s="27" t="s">
        <v>92</v>
      </c>
      <c r="E49" s="59">
        <v>2</v>
      </c>
      <c r="F49" s="59" t="s">
        <v>1</v>
      </c>
      <c r="G49" s="30">
        <v>9.15</v>
      </c>
      <c r="H49" s="23">
        <f>1.25*G49</f>
        <v>11.4375</v>
      </c>
      <c r="I49" s="37">
        <f t="shared" ref="I49" si="24">E49*G49</f>
        <v>18.3</v>
      </c>
      <c r="J49" s="24">
        <f>1.25*I49</f>
        <v>22.875</v>
      </c>
      <c r="K49" s="59" t="s">
        <v>12</v>
      </c>
      <c r="M49" s="4"/>
    </row>
    <row r="50" spans="1:13" s="3" customFormat="1" x14ac:dyDescent="0.2">
      <c r="A50" s="18">
        <v>40</v>
      </c>
      <c r="B50" s="28" t="s">
        <v>0</v>
      </c>
      <c r="C50" s="29">
        <v>34709</v>
      </c>
      <c r="D50" s="27" t="s">
        <v>45</v>
      </c>
      <c r="E50" s="59">
        <v>2</v>
      </c>
      <c r="F50" s="59" t="s">
        <v>1</v>
      </c>
      <c r="G50" s="30">
        <v>64.25</v>
      </c>
      <c r="H50" s="23">
        <f t="shared" ref="H50:H72" si="25">1.25*G50</f>
        <v>80.3125</v>
      </c>
      <c r="I50" s="37">
        <f t="shared" si="23"/>
        <v>128.5</v>
      </c>
      <c r="J50" s="24">
        <f t="shared" ref="J50:J72" si="26">1.25*I50</f>
        <v>160.625</v>
      </c>
      <c r="K50" s="59" t="s">
        <v>12</v>
      </c>
    </row>
    <row r="51" spans="1:13" s="3" customFormat="1" x14ac:dyDescent="0.2">
      <c r="A51" s="18">
        <v>41</v>
      </c>
      <c r="B51" s="28" t="s">
        <v>0</v>
      </c>
      <c r="C51" s="29">
        <v>34709</v>
      </c>
      <c r="D51" s="27" t="s">
        <v>123</v>
      </c>
      <c r="E51" s="59">
        <v>1</v>
      </c>
      <c r="F51" s="59" t="s">
        <v>1</v>
      </c>
      <c r="G51" s="30">
        <v>64.25</v>
      </c>
      <c r="H51" s="23">
        <f t="shared" si="25"/>
        <v>80.3125</v>
      </c>
      <c r="I51" s="37">
        <f t="shared" ref="I51" si="27">E51*G51</f>
        <v>64.25</v>
      </c>
      <c r="J51" s="24">
        <f t="shared" si="26"/>
        <v>80.3125</v>
      </c>
      <c r="K51" s="59" t="s">
        <v>12</v>
      </c>
    </row>
    <row r="52" spans="1:13" s="3" customFormat="1" ht="15" customHeight="1" x14ac:dyDescent="0.2">
      <c r="A52" s="18">
        <v>42</v>
      </c>
      <c r="B52" s="28" t="s">
        <v>0</v>
      </c>
      <c r="C52" s="29">
        <v>39450</v>
      </c>
      <c r="D52" s="27" t="s">
        <v>93</v>
      </c>
      <c r="E52" s="59">
        <v>8</v>
      </c>
      <c r="F52" s="59" t="s">
        <v>1</v>
      </c>
      <c r="G52" s="30">
        <v>159.52000000000001</v>
      </c>
      <c r="H52" s="23">
        <f t="shared" si="25"/>
        <v>199.4</v>
      </c>
      <c r="I52" s="37">
        <f t="shared" si="23"/>
        <v>1276.1600000000001</v>
      </c>
      <c r="J52" s="24">
        <f t="shared" si="26"/>
        <v>1595.2</v>
      </c>
      <c r="K52" s="59" t="s">
        <v>12</v>
      </c>
    </row>
    <row r="53" spans="1:13" s="3" customFormat="1" ht="15" customHeight="1" x14ac:dyDescent="0.2">
      <c r="A53" s="18">
        <v>43</v>
      </c>
      <c r="B53" s="28" t="s">
        <v>0</v>
      </c>
      <c r="C53" s="29">
        <v>39460</v>
      </c>
      <c r="D53" s="27" t="s">
        <v>94</v>
      </c>
      <c r="E53" s="59">
        <v>2</v>
      </c>
      <c r="F53" s="59" t="s">
        <v>1</v>
      </c>
      <c r="G53" s="30">
        <v>199.3</v>
      </c>
      <c r="H53" s="23">
        <f t="shared" si="25"/>
        <v>249.125</v>
      </c>
      <c r="I53" s="37">
        <f t="shared" ref="I53:I55" si="28">E53*G53</f>
        <v>398.6</v>
      </c>
      <c r="J53" s="24">
        <f t="shared" si="26"/>
        <v>498.25</v>
      </c>
      <c r="K53" s="59" t="s">
        <v>12</v>
      </c>
    </row>
    <row r="54" spans="1:13" s="3" customFormat="1" ht="15" customHeight="1" x14ac:dyDescent="0.2">
      <c r="A54" s="18">
        <v>44</v>
      </c>
      <c r="B54" s="19" t="s">
        <v>2</v>
      </c>
      <c r="C54" s="66" t="s">
        <v>3</v>
      </c>
      <c r="D54" s="72" t="s">
        <v>95</v>
      </c>
      <c r="E54" s="66">
        <v>4</v>
      </c>
      <c r="F54" s="66" t="s">
        <v>1</v>
      </c>
      <c r="G54" s="73">
        <v>165.99</v>
      </c>
      <c r="H54" s="73">
        <f t="shared" si="25"/>
        <v>207.48750000000001</v>
      </c>
      <c r="I54" s="24">
        <f t="shared" si="28"/>
        <v>663.96</v>
      </c>
      <c r="J54" s="24">
        <f t="shared" si="26"/>
        <v>829.95</v>
      </c>
      <c r="K54" s="66" t="s">
        <v>12</v>
      </c>
    </row>
    <row r="55" spans="1:13" s="3" customFormat="1" ht="15" customHeight="1" x14ac:dyDescent="0.2">
      <c r="A55" s="18">
        <v>45</v>
      </c>
      <c r="B55" s="19" t="s">
        <v>2</v>
      </c>
      <c r="C55" s="66" t="s">
        <v>3</v>
      </c>
      <c r="D55" s="72" t="s">
        <v>101</v>
      </c>
      <c r="E55" s="66">
        <v>4</v>
      </c>
      <c r="F55" s="66" t="s">
        <v>1</v>
      </c>
      <c r="G55" s="73">
        <v>98.9</v>
      </c>
      <c r="H55" s="73">
        <f t="shared" si="25"/>
        <v>123.625</v>
      </c>
      <c r="I55" s="24">
        <f t="shared" si="28"/>
        <v>395.6</v>
      </c>
      <c r="J55" s="24">
        <f t="shared" si="26"/>
        <v>494.5</v>
      </c>
      <c r="K55" s="66" t="s">
        <v>12</v>
      </c>
    </row>
    <row r="56" spans="1:13" s="3" customFormat="1" ht="15" customHeight="1" x14ac:dyDescent="0.2">
      <c r="A56" s="18">
        <v>46</v>
      </c>
      <c r="B56" s="19" t="s">
        <v>2</v>
      </c>
      <c r="C56" s="66" t="s">
        <v>3</v>
      </c>
      <c r="D56" s="72" t="s">
        <v>102</v>
      </c>
      <c r="E56" s="66">
        <v>1</v>
      </c>
      <c r="F56" s="66" t="s">
        <v>1</v>
      </c>
      <c r="G56" s="73">
        <v>119.99</v>
      </c>
      <c r="H56" s="73">
        <f t="shared" ref="H56" si="29">1.25*G56</f>
        <v>149.98749999999998</v>
      </c>
      <c r="I56" s="24">
        <f t="shared" ref="I56" si="30">E56*G56</f>
        <v>119.99</v>
      </c>
      <c r="J56" s="24">
        <f t="shared" ref="J56" si="31">1.25*I56</f>
        <v>149.98749999999998</v>
      </c>
      <c r="K56" s="66" t="s">
        <v>12</v>
      </c>
    </row>
    <row r="57" spans="1:13" s="3" customFormat="1" ht="15" customHeight="1" x14ac:dyDescent="0.2">
      <c r="A57" s="18">
        <v>47</v>
      </c>
      <c r="B57" s="19" t="s">
        <v>2</v>
      </c>
      <c r="C57" s="66" t="s">
        <v>3</v>
      </c>
      <c r="D57" s="72" t="s">
        <v>103</v>
      </c>
      <c r="E57" s="66">
        <v>2</v>
      </c>
      <c r="F57" s="66" t="s">
        <v>1</v>
      </c>
      <c r="G57" s="73">
        <v>129.99</v>
      </c>
      <c r="H57" s="73">
        <f t="shared" ref="H57" si="32">1.25*G57</f>
        <v>162.48750000000001</v>
      </c>
      <c r="I57" s="24">
        <f t="shared" ref="I57" si="33">E57*G57</f>
        <v>259.98</v>
      </c>
      <c r="J57" s="24">
        <f t="shared" ref="J57" si="34">1.25*I57</f>
        <v>324.97500000000002</v>
      </c>
      <c r="K57" s="66" t="s">
        <v>12</v>
      </c>
    </row>
    <row r="58" spans="1:13" s="3" customFormat="1" ht="15" customHeight="1" x14ac:dyDescent="0.2">
      <c r="A58" s="18">
        <v>48</v>
      </c>
      <c r="B58" s="28" t="s">
        <v>2</v>
      </c>
      <c r="C58" s="38" t="s">
        <v>3</v>
      </c>
      <c r="D58" s="27" t="s">
        <v>62</v>
      </c>
      <c r="E58" s="59">
        <v>1</v>
      </c>
      <c r="F58" s="59" t="s">
        <v>1</v>
      </c>
      <c r="G58" s="30">
        <v>154.51</v>
      </c>
      <c r="H58" s="23">
        <f t="shared" si="25"/>
        <v>193.13749999999999</v>
      </c>
      <c r="I58" s="37">
        <f t="shared" si="23"/>
        <v>154.51</v>
      </c>
      <c r="J58" s="24">
        <f t="shared" si="26"/>
        <v>193.13749999999999</v>
      </c>
      <c r="K58" s="59" t="s">
        <v>12</v>
      </c>
    </row>
    <row r="59" spans="1:13" s="3" customFormat="1" ht="15" customHeight="1" x14ac:dyDescent="0.2">
      <c r="A59" s="18">
        <v>49</v>
      </c>
      <c r="B59" s="28" t="s">
        <v>2</v>
      </c>
      <c r="C59" s="38" t="s">
        <v>3</v>
      </c>
      <c r="D59" s="27" t="s">
        <v>29</v>
      </c>
      <c r="E59" s="59">
        <v>2</v>
      </c>
      <c r="F59" s="65" t="s">
        <v>4</v>
      </c>
      <c r="G59" s="30">
        <v>23.94</v>
      </c>
      <c r="H59" s="23">
        <f t="shared" si="25"/>
        <v>29.925000000000001</v>
      </c>
      <c r="I59" s="37">
        <f t="shared" si="23"/>
        <v>47.88</v>
      </c>
      <c r="J59" s="24">
        <f t="shared" si="26"/>
        <v>59.85</v>
      </c>
      <c r="K59" s="59" t="s">
        <v>12</v>
      </c>
    </row>
    <row r="60" spans="1:13" s="3" customFormat="1" ht="15" customHeight="1" x14ac:dyDescent="0.2">
      <c r="A60" s="18">
        <v>50</v>
      </c>
      <c r="B60" s="28" t="s">
        <v>0</v>
      </c>
      <c r="C60" s="38">
        <v>1570</v>
      </c>
      <c r="D60" s="72" t="s">
        <v>96</v>
      </c>
      <c r="E60" s="59">
        <v>20</v>
      </c>
      <c r="F60" s="59" t="s">
        <v>1</v>
      </c>
      <c r="G60" s="30">
        <v>1.17</v>
      </c>
      <c r="H60" s="23">
        <f t="shared" si="25"/>
        <v>1.4624999999999999</v>
      </c>
      <c r="I60" s="37">
        <f t="shared" si="23"/>
        <v>23.4</v>
      </c>
      <c r="J60" s="24">
        <f t="shared" si="26"/>
        <v>29.25</v>
      </c>
      <c r="K60" s="59" t="s">
        <v>12</v>
      </c>
    </row>
    <row r="61" spans="1:13" s="3" customFormat="1" ht="15" customHeight="1" x14ac:dyDescent="0.2">
      <c r="A61" s="18">
        <v>51</v>
      </c>
      <c r="B61" s="28" t="s">
        <v>0</v>
      </c>
      <c r="C61" s="38">
        <v>1571</v>
      </c>
      <c r="D61" s="27" t="s">
        <v>97</v>
      </c>
      <c r="E61" s="59">
        <v>15</v>
      </c>
      <c r="F61" s="59" t="s">
        <v>1</v>
      </c>
      <c r="G61" s="30">
        <v>1.52</v>
      </c>
      <c r="H61" s="23">
        <f t="shared" si="25"/>
        <v>1.9</v>
      </c>
      <c r="I61" s="37">
        <f t="shared" si="23"/>
        <v>22.8</v>
      </c>
      <c r="J61" s="24">
        <f t="shared" si="26"/>
        <v>28.5</v>
      </c>
      <c r="K61" s="59" t="s">
        <v>12</v>
      </c>
    </row>
    <row r="62" spans="1:13" s="3" customFormat="1" ht="15" customHeight="1" x14ac:dyDescent="0.2">
      <c r="A62" s="18">
        <v>52</v>
      </c>
      <c r="B62" s="19" t="s">
        <v>0</v>
      </c>
      <c r="C62" s="74">
        <v>1575</v>
      </c>
      <c r="D62" s="72" t="s">
        <v>98</v>
      </c>
      <c r="E62" s="66">
        <v>5</v>
      </c>
      <c r="F62" s="66" t="s">
        <v>1</v>
      </c>
      <c r="G62" s="73">
        <v>2.33</v>
      </c>
      <c r="H62" s="73">
        <f t="shared" si="25"/>
        <v>2.9125000000000001</v>
      </c>
      <c r="I62" s="24">
        <f t="shared" si="23"/>
        <v>11.65</v>
      </c>
      <c r="J62" s="24">
        <f t="shared" si="26"/>
        <v>14.5625</v>
      </c>
      <c r="K62" s="66" t="s">
        <v>12</v>
      </c>
    </row>
    <row r="63" spans="1:13" s="3" customFormat="1" ht="15" customHeight="1" x14ac:dyDescent="0.2">
      <c r="A63" s="18">
        <v>53</v>
      </c>
      <c r="B63" s="19" t="s">
        <v>2</v>
      </c>
      <c r="C63" s="66" t="s">
        <v>3</v>
      </c>
      <c r="D63" s="72" t="s">
        <v>63</v>
      </c>
      <c r="E63" s="66">
        <v>35</v>
      </c>
      <c r="F63" s="66" t="s">
        <v>1</v>
      </c>
      <c r="G63" s="73">
        <v>1.59</v>
      </c>
      <c r="H63" s="73">
        <f t="shared" si="25"/>
        <v>1.9875</v>
      </c>
      <c r="I63" s="24">
        <f t="shared" si="23"/>
        <v>55.650000000000006</v>
      </c>
      <c r="J63" s="24">
        <f t="shared" si="26"/>
        <v>69.5625</v>
      </c>
      <c r="K63" s="66" t="s">
        <v>12</v>
      </c>
    </row>
    <row r="64" spans="1:13" s="3" customFormat="1" ht="15" customHeight="1" x14ac:dyDescent="0.2">
      <c r="A64" s="18">
        <v>54</v>
      </c>
      <c r="B64" s="19" t="s">
        <v>2</v>
      </c>
      <c r="C64" s="66" t="s">
        <v>3</v>
      </c>
      <c r="D64" s="72" t="s">
        <v>99</v>
      </c>
      <c r="E64" s="66">
        <v>5</v>
      </c>
      <c r="F64" s="66" t="s">
        <v>1</v>
      </c>
      <c r="G64" s="73">
        <v>1.79</v>
      </c>
      <c r="H64" s="73">
        <f t="shared" si="25"/>
        <v>2.2374999999999998</v>
      </c>
      <c r="I64" s="24">
        <f>E64*G64</f>
        <v>8.9499999999999993</v>
      </c>
      <c r="J64" s="24">
        <f t="shared" si="26"/>
        <v>11.1875</v>
      </c>
      <c r="K64" s="66" t="s">
        <v>12</v>
      </c>
    </row>
    <row r="65" spans="1:13" s="3" customFormat="1" ht="15" customHeight="1" x14ac:dyDescent="0.2">
      <c r="A65" s="18">
        <v>55</v>
      </c>
      <c r="B65" s="28" t="s">
        <v>2</v>
      </c>
      <c r="C65" s="38" t="s">
        <v>3</v>
      </c>
      <c r="D65" s="27" t="s">
        <v>135</v>
      </c>
      <c r="E65" s="59">
        <v>10</v>
      </c>
      <c r="F65" s="59" t="s">
        <v>1</v>
      </c>
      <c r="G65" s="30">
        <v>12.78</v>
      </c>
      <c r="H65" s="23">
        <f t="shared" si="25"/>
        <v>15.975</v>
      </c>
      <c r="I65" s="37">
        <f t="shared" si="23"/>
        <v>127.8</v>
      </c>
      <c r="J65" s="24">
        <f t="shared" si="26"/>
        <v>159.75</v>
      </c>
      <c r="K65" s="59" t="s">
        <v>12</v>
      </c>
    </row>
    <row r="66" spans="1:13" s="3" customFormat="1" ht="15" customHeight="1" x14ac:dyDescent="0.2">
      <c r="A66" s="18">
        <v>56</v>
      </c>
      <c r="B66" s="28" t="s">
        <v>2</v>
      </c>
      <c r="C66" s="38"/>
      <c r="D66" s="27" t="s">
        <v>35</v>
      </c>
      <c r="E66" s="59">
        <v>5</v>
      </c>
      <c r="F66" s="65" t="s">
        <v>34</v>
      </c>
      <c r="G66" s="30">
        <v>133.91</v>
      </c>
      <c r="H66" s="23">
        <f t="shared" si="25"/>
        <v>167.38749999999999</v>
      </c>
      <c r="I66" s="37">
        <f t="shared" si="23"/>
        <v>669.55</v>
      </c>
      <c r="J66" s="24">
        <f t="shared" si="26"/>
        <v>836.9375</v>
      </c>
      <c r="K66" s="59" t="s">
        <v>12</v>
      </c>
    </row>
    <row r="67" spans="1:13" s="3" customFormat="1" ht="15" customHeight="1" x14ac:dyDescent="0.2">
      <c r="A67" s="18">
        <v>57</v>
      </c>
      <c r="B67" s="28" t="s">
        <v>0</v>
      </c>
      <c r="C67" s="38">
        <v>43603</v>
      </c>
      <c r="D67" s="27" t="s">
        <v>64</v>
      </c>
      <c r="E67" s="59">
        <v>2</v>
      </c>
      <c r="F67" s="59" t="s">
        <v>1</v>
      </c>
      <c r="G67" s="30">
        <v>48.92</v>
      </c>
      <c r="H67" s="23">
        <f t="shared" si="25"/>
        <v>61.150000000000006</v>
      </c>
      <c r="I67" s="37">
        <f t="shared" si="23"/>
        <v>97.84</v>
      </c>
      <c r="J67" s="24">
        <f t="shared" si="26"/>
        <v>122.30000000000001</v>
      </c>
      <c r="K67" s="59" t="s">
        <v>12</v>
      </c>
    </row>
    <row r="68" spans="1:13" s="3" customFormat="1" ht="16.5" customHeight="1" x14ac:dyDescent="0.2">
      <c r="A68" s="18">
        <v>58</v>
      </c>
      <c r="B68" s="28" t="s">
        <v>2</v>
      </c>
      <c r="C68" s="29" t="s">
        <v>3</v>
      </c>
      <c r="D68" s="39" t="s">
        <v>65</v>
      </c>
      <c r="E68" s="59">
        <v>1</v>
      </c>
      <c r="F68" s="59" t="s">
        <v>1</v>
      </c>
      <c r="G68" s="30">
        <v>878.97</v>
      </c>
      <c r="H68" s="23">
        <f t="shared" si="25"/>
        <v>1098.7125000000001</v>
      </c>
      <c r="I68" s="37">
        <f t="shared" si="23"/>
        <v>878.97</v>
      </c>
      <c r="J68" s="24">
        <f t="shared" si="26"/>
        <v>1098.7125000000001</v>
      </c>
      <c r="K68" s="59" t="s">
        <v>12</v>
      </c>
    </row>
    <row r="69" spans="1:13" s="3" customFormat="1" ht="16.5" customHeight="1" x14ac:dyDescent="0.2">
      <c r="A69" s="18">
        <v>59</v>
      </c>
      <c r="B69" s="28" t="s">
        <v>2</v>
      </c>
      <c r="C69" s="29" t="s">
        <v>3</v>
      </c>
      <c r="D69" s="39" t="s">
        <v>66</v>
      </c>
      <c r="E69" s="59">
        <v>1</v>
      </c>
      <c r="F69" s="59" t="s">
        <v>1</v>
      </c>
      <c r="G69" s="30">
        <v>248.02</v>
      </c>
      <c r="H69" s="23">
        <f t="shared" si="25"/>
        <v>310.02500000000003</v>
      </c>
      <c r="I69" s="37">
        <f t="shared" ref="I69" si="35">E69*G69</f>
        <v>248.02</v>
      </c>
      <c r="J69" s="24">
        <f t="shared" si="26"/>
        <v>310.02500000000003</v>
      </c>
      <c r="K69" s="59" t="s">
        <v>12</v>
      </c>
    </row>
    <row r="70" spans="1:13" s="3" customFormat="1" ht="16.5" customHeight="1" x14ac:dyDescent="0.2">
      <c r="A70" s="18">
        <v>60</v>
      </c>
      <c r="B70" s="28" t="s">
        <v>2</v>
      </c>
      <c r="C70" s="29" t="s">
        <v>3</v>
      </c>
      <c r="D70" s="27" t="s">
        <v>39</v>
      </c>
      <c r="E70" s="59">
        <v>1</v>
      </c>
      <c r="F70" s="59" t="s">
        <v>1</v>
      </c>
      <c r="G70" s="30">
        <v>72.900000000000006</v>
      </c>
      <c r="H70" s="23">
        <f t="shared" si="25"/>
        <v>91.125</v>
      </c>
      <c r="I70" s="37">
        <f t="shared" si="23"/>
        <v>72.900000000000006</v>
      </c>
      <c r="J70" s="24">
        <f t="shared" si="26"/>
        <v>91.125</v>
      </c>
      <c r="K70" s="59" t="s">
        <v>12</v>
      </c>
    </row>
    <row r="71" spans="1:13" x14ac:dyDescent="0.2">
      <c r="A71" s="18">
        <v>61</v>
      </c>
      <c r="B71" s="19" t="s">
        <v>0</v>
      </c>
      <c r="C71" s="20">
        <v>247</v>
      </c>
      <c r="D71" s="32" t="s">
        <v>30</v>
      </c>
      <c r="E71" s="58">
        <v>24</v>
      </c>
      <c r="F71" s="59" t="s">
        <v>5</v>
      </c>
      <c r="G71" s="22">
        <v>16.32</v>
      </c>
      <c r="H71" s="23">
        <f t="shared" si="25"/>
        <v>20.399999999999999</v>
      </c>
      <c r="I71" s="37">
        <f t="shared" si="23"/>
        <v>391.68</v>
      </c>
      <c r="J71" s="24">
        <f t="shared" si="26"/>
        <v>489.6</v>
      </c>
      <c r="K71" s="69" t="s">
        <v>23</v>
      </c>
    </row>
    <row r="72" spans="1:13" x14ac:dyDescent="0.2">
      <c r="A72" s="18">
        <v>62</v>
      </c>
      <c r="B72" s="19" t="s">
        <v>0</v>
      </c>
      <c r="C72" s="20">
        <v>2436</v>
      </c>
      <c r="D72" s="32" t="s">
        <v>31</v>
      </c>
      <c r="E72" s="58">
        <v>24</v>
      </c>
      <c r="F72" s="59" t="s">
        <v>5</v>
      </c>
      <c r="G72" s="22">
        <v>19.28</v>
      </c>
      <c r="H72" s="23">
        <f t="shared" si="25"/>
        <v>24.1</v>
      </c>
      <c r="I72" s="37">
        <f t="shared" si="23"/>
        <v>462.72</v>
      </c>
      <c r="J72" s="24">
        <f t="shared" si="26"/>
        <v>578.40000000000009</v>
      </c>
      <c r="K72" s="69" t="s">
        <v>23</v>
      </c>
    </row>
    <row r="73" spans="1:13" ht="15.75" x14ac:dyDescent="0.2">
      <c r="A73" s="84" t="s">
        <v>71</v>
      </c>
      <c r="B73" s="85"/>
      <c r="C73" s="85"/>
      <c r="D73" s="85"/>
      <c r="E73" s="85"/>
      <c r="F73" s="85"/>
      <c r="G73" s="85"/>
      <c r="H73" s="85"/>
      <c r="I73" s="85"/>
      <c r="J73" s="85"/>
      <c r="K73" s="86"/>
    </row>
    <row r="74" spans="1:13" x14ac:dyDescent="0.2">
      <c r="A74" s="18">
        <v>63</v>
      </c>
      <c r="B74" s="28" t="s">
        <v>0</v>
      </c>
      <c r="C74" s="29">
        <v>995</v>
      </c>
      <c r="D74" s="27" t="s">
        <v>111</v>
      </c>
      <c r="E74" s="59">
        <v>180</v>
      </c>
      <c r="F74" s="59" t="s">
        <v>4</v>
      </c>
      <c r="G74" s="30">
        <v>15.47</v>
      </c>
      <c r="H74" s="23">
        <f>1.25*G74</f>
        <v>19.337500000000002</v>
      </c>
      <c r="I74" s="37">
        <f t="shared" ref="I74" si="36">E74*G74</f>
        <v>2784.6</v>
      </c>
      <c r="J74" s="24">
        <f>1.25*I74</f>
        <v>3480.75</v>
      </c>
      <c r="K74" s="59" t="s">
        <v>12</v>
      </c>
    </row>
    <row r="75" spans="1:13" x14ac:dyDescent="0.2">
      <c r="A75" s="18">
        <v>64</v>
      </c>
      <c r="B75" s="28" t="s">
        <v>0</v>
      </c>
      <c r="C75" s="29">
        <v>995</v>
      </c>
      <c r="D75" s="27" t="s">
        <v>112</v>
      </c>
      <c r="E75" s="59">
        <v>60</v>
      </c>
      <c r="F75" s="59" t="s">
        <v>4</v>
      </c>
      <c r="G75" s="30">
        <v>15.47</v>
      </c>
      <c r="H75" s="23">
        <f>1.25*G75</f>
        <v>19.337500000000002</v>
      </c>
      <c r="I75" s="37">
        <f t="shared" ref="I75:I76" si="37">E75*G75</f>
        <v>928.2</v>
      </c>
      <c r="J75" s="24">
        <f>1.25*I75</f>
        <v>1160.25</v>
      </c>
      <c r="K75" s="59" t="s">
        <v>12</v>
      </c>
    </row>
    <row r="76" spans="1:13" x14ac:dyDescent="0.2">
      <c r="A76" s="18">
        <v>65</v>
      </c>
      <c r="B76" s="28" t="s">
        <v>0</v>
      </c>
      <c r="C76" s="29">
        <v>995</v>
      </c>
      <c r="D76" s="27" t="s">
        <v>113</v>
      </c>
      <c r="E76" s="59">
        <v>60</v>
      </c>
      <c r="F76" s="59" t="s">
        <v>4</v>
      </c>
      <c r="G76" s="30">
        <v>15.47</v>
      </c>
      <c r="H76" s="23">
        <f>1.25*G76</f>
        <v>19.337500000000002</v>
      </c>
      <c r="I76" s="37">
        <f t="shared" si="37"/>
        <v>928.2</v>
      </c>
      <c r="J76" s="24">
        <f>1.25*I76</f>
        <v>1160.25</v>
      </c>
      <c r="K76" s="59" t="s">
        <v>12</v>
      </c>
    </row>
    <row r="77" spans="1:13" s="3" customFormat="1" x14ac:dyDescent="0.2">
      <c r="A77" s="18">
        <v>66</v>
      </c>
      <c r="B77" s="28" t="s">
        <v>0</v>
      </c>
      <c r="C77" s="29">
        <v>1021</v>
      </c>
      <c r="D77" s="27" t="s">
        <v>114</v>
      </c>
      <c r="E77" s="59">
        <v>50</v>
      </c>
      <c r="F77" s="59" t="s">
        <v>4</v>
      </c>
      <c r="G77" s="30">
        <v>4.6100000000000003</v>
      </c>
      <c r="H77" s="23">
        <f>1.25*G77</f>
        <v>5.7625000000000002</v>
      </c>
      <c r="I77" s="37">
        <f t="shared" ref="I77:I91" si="38">E77*G77</f>
        <v>230.50000000000003</v>
      </c>
      <c r="J77" s="24">
        <f>1.25*I77</f>
        <v>288.12500000000006</v>
      </c>
      <c r="K77" s="59" t="s">
        <v>12</v>
      </c>
      <c r="M77" s="4"/>
    </row>
    <row r="78" spans="1:13" s="3" customFormat="1" x14ac:dyDescent="0.2">
      <c r="A78" s="18">
        <v>67</v>
      </c>
      <c r="B78" s="28" t="s">
        <v>0</v>
      </c>
      <c r="C78" s="29">
        <v>1021</v>
      </c>
      <c r="D78" s="27" t="s">
        <v>115</v>
      </c>
      <c r="E78" s="59">
        <v>300</v>
      </c>
      <c r="F78" s="59" t="s">
        <v>4</v>
      </c>
      <c r="G78" s="30">
        <v>4.6100000000000003</v>
      </c>
      <c r="H78" s="23">
        <f t="shared" ref="H78:H91" si="39">1.25*G78</f>
        <v>5.7625000000000002</v>
      </c>
      <c r="I78" s="37">
        <f t="shared" si="38"/>
        <v>1383</v>
      </c>
      <c r="J78" s="24">
        <f t="shared" ref="J78:J91" si="40">1.25*I78</f>
        <v>1728.75</v>
      </c>
      <c r="K78" s="59" t="s">
        <v>12</v>
      </c>
    </row>
    <row r="79" spans="1:13" s="3" customFormat="1" x14ac:dyDescent="0.2">
      <c r="A79" s="18">
        <v>68</v>
      </c>
      <c r="B79" s="28" t="s">
        <v>0</v>
      </c>
      <c r="C79" s="29">
        <v>1021</v>
      </c>
      <c r="D79" s="27" t="s">
        <v>116</v>
      </c>
      <c r="E79" s="59">
        <v>300</v>
      </c>
      <c r="F79" s="59" t="s">
        <v>4</v>
      </c>
      <c r="G79" s="30">
        <v>4.6100000000000003</v>
      </c>
      <c r="H79" s="23">
        <f t="shared" si="39"/>
        <v>5.7625000000000002</v>
      </c>
      <c r="I79" s="37">
        <f t="shared" si="38"/>
        <v>1383</v>
      </c>
      <c r="J79" s="24">
        <f t="shared" si="40"/>
        <v>1728.75</v>
      </c>
      <c r="K79" s="59" t="s">
        <v>12</v>
      </c>
    </row>
    <row r="80" spans="1:13" s="3" customFormat="1" x14ac:dyDescent="0.2">
      <c r="A80" s="18">
        <v>69</v>
      </c>
      <c r="B80" s="28" t="s">
        <v>0</v>
      </c>
      <c r="C80" s="29">
        <v>1021</v>
      </c>
      <c r="D80" s="27" t="s">
        <v>117</v>
      </c>
      <c r="E80" s="59">
        <v>300</v>
      </c>
      <c r="F80" s="59" t="s">
        <v>4</v>
      </c>
      <c r="G80" s="30">
        <v>4.6100000000000003</v>
      </c>
      <c r="H80" s="23">
        <f t="shared" si="39"/>
        <v>5.7625000000000002</v>
      </c>
      <c r="I80" s="37">
        <f t="shared" si="38"/>
        <v>1383</v>
      </c>
      <c r="J80" s="24">
        <f t="shared" si="40"/>
        <v>1728.75</v>
      </c>
      <c r="K80" s="59" t="s">
        <v>12</v>
      </c>
    </row>
    <row r="81" spans="1:11" s="3" customFormat="1" x14ac:dyDescent="0.2">
      <c r="A81" s="18">
        <v>70</v>
      </c>
      <c r="B81" s="28" t="s">
        <v>0</v>
      </c>
      <c r="C81" s="29">
        <v>1022</v>
      </c>
      <c r="D81" s="27" t="s">
        <v>118</v>
      </c>
      <c r="E81" s="59">
        <v>50</v>
      </c>
      <c r="F81" s="59" t="s">
        <v>4</v>
      </c>
      <c r="G81" s="30">
        <v>3.21</v>
      </c>
      <c r="H81" s="23">
        <f t="shared" si="39"/>
        <v>4.0125000000000002</v>
      </c>
      <c r="I81" s="37">
        <f t="shared" si="38"/>
        <v>160.5</v>
      </c>
      <c r="J81" s="24">
        <f t="shared" si="40"/>
        <v>200.625</v>
      </c>
      <c r="K81" s="59" t="s">
        <v>12</v>
      </c>
    </row>
    <row r="82" spans="1:11" s="3" customFormat="1" x14ac:dyDescent="0.2">
      <c r="A82" s="18">
        <v>71</v>
      </c>
      <c r="B82" s="28" t="s">
        <v>0</v>
      </c>
      <c r="C82" s="29">
        <v>1022</v>
      </c>
      <c r="D82" s="27" t="s">
        <v>119</v>
      </c>
      <c r="E82" s="59">
        <v>1000</v>
      </c>
      <c r="F82" s="59" t="s">
        <v>4</v>
      </c>
      <c r="G82" s="30">
        <v>3.21</v>
      </c>
      <c r="H82" s="23">
        <f t="shared" si="39"/>
        <v>4.0125000000000002</v>
      </c>
      <c r="I82" s="37">
        <f t="shared" si="38"/>
        <v>3210</v>
      </c>
      <c r="J82" s="24">
        <f t="shared" si="40"/>
        <v>4012.5</v>
      </c>
      <c r="K82" s="59" t="s">
        <v>12</v>
      </c>
    </row>
    <row r="83" spans="1:11" s="3" customFormat="1" x14ac:dyDescent="0.2">
      <c r="A83" s="18">
        <v>72</v>
      </c>
      <c r="B83" s="28" t="s">
        <v>0</v>
      </c>
      <c r="C83" s="29">
        <v>1022</v>
      </c>
      <c r="D83" s="27" t="s">
        <v>120</v>
      </c>
      <c r="E83" s="59">
        <v>1000</v>
      </c>
      <c r="F83" s="59" t="s">
        <v>4</v>
      </c>
      <c r="G83" s="30">
        <v>3.21</v>
      </c>
      <c r="H83" s="23">
        <f t="shared" si="39"/>
        <v>4.0125000000000002</v>
      </c>
      <c r="I83" s="37">
        <f t="shared" si="38"/>
        <v>3210</v>
      </c>
      <c r="J83" s="24">
        <f t="shared" si="40"/>
        <v>4012.5</v>
      </c>
      <c r="K83" s="59" t="s">
        <v>12</v>
      </c>
    </row>
    <row r="84" spans="1:11" s="3" customFormat="1" x14ac:dyDescent="0.2">
      <c r="A84" s="18">
        <v>73</v>
      </c>
      <c r="B84" s="28" t="s">
        <v>0</v>
      </c>
      <c r="C84" s="29">
        <v>1022</v>
      </c>
      <c r="D84" s="27" t="s">
        <v>121</v>
      </c>
      <c r="E84" s="59">
        <v>1000</v>
      </c>
      <c r="F84" s="59" t="s">
        <v>4</v>
      </c>
      <c r="G84" s="30">
        <v>3.21</v>
      </c>
      <c r="H84" s="23">
        <f t="shared" si="39"/>
        <v>4.0125000000000002</v>
      </c>
      <c r="I84" s="37">
        <f t="shared" si="38"/>
        <v>3210</v>
      </c>
      <c r="J84" s="24">
        <f t="shared" si="40"/>
        <v>4012.5</v>
      </c>
      <c r="K84" s="59" t="s">
        <v>12</v>
      </c>
    </row>
    <row r="85" spans="1:11" s="3" customFormat="1" x14ac:dyDescent="0.2">
      <c r="A85" s="18">
        <v>74</v>
      </c>
      <c r="B85" s="28" t="s">
        <v>0</v>
      </c>
      <c r="C85" s="29">
        <v>867</v>
      </c>
      <c r="D85" s="32" t="s">
        <v>41</v>
      </c>
      <c r="E85" s="58">
        <v>20</v>
      </c>
      <c r="F85" s="59" t="s">
        <v>4</v>
      </c>
      <c r="G85" s="33">
        <v>46.65</v>
      </c>
      <c r="H85" s="23">
        <f>1.25*G85</f>
        <v>58.3125</v>
      </c>
      <c r="I85" s="37">
        <f>E85*G85</f>
        <v>933</v>
      </c>
      <c r="J85" s="24">
        <f>1.25*I85</f>
        <v>1166.25</v>
      </c>
      <c r="K85" s="70" t="s">
        <v>12</v>
      </c>
    </row>
    <row r="86" spans="1:11" s="3" customFormat="1" x14ac:dyDescent="0.2">
      <c r="A86" s="18">
        <v>75</v>
      </c>
      <c r="B86" s="28" t="s">
        <v>0</v>
      </c>
      <c r="C86" s="29">
        <v>11862</v>
      </c>
      <c r="D86" s="32" t="s">
        <v>86</v>
      </c>
      <c r="E86" s="58">
        <v>6</v>
      </c>
      <c r="F86" s="59" t="s">
        <v>1</v>
      </c>
      <c r="G86" s="33">
        <v>16.690000000000001</v>
      </c>
      <c r="H86" s="23">
        <f>1.25*G86</f>
        <v>20.862500000000001</v>
      </c>
      <c r="I86" s="37">
        <f>E86*G86</f>
        <v>100.14000000000001</v>
      </c>
      <c r="J86" s="24">
        <f>1.25*I86</f>
        <v>125.17500000000001</v>
      </c>
      <c r="K86" s="59" t="s">
        <v>12</v>
      </c>
    </row>
    <row r="87" spans="1:11" s="3" customFormat="1" x14ac:dyDescent="0.2">
      <c r="A87" s="18">
        <v>76</v>
      </c>
      <c r="B87" s="28" t="s">
        <v>0</v>
      </c>
      <c r="C87" s="29">
        <v>1578</v>
      </c>
      <c r="D87" s="27" t="s">
        <v>76</v>
      </c>
      <c r="E87" s="58">
        <v>6</v>
      </c>
      <c r="F87" s="59" t="s">
        <v>1</v>
      </c>
      <c r="G87" s="33">
        <v>6.3</v>
      </c>
      <c r="H87" s="23">
        <f>1.25*G87</f>
        <v>7.875</v>
      </c>
      <c r="I87" s="37">
        <f>E87*G87</f>
        <v>37.799999999999997</v>
      </c>
      <c r="J87" s="24">
        <f>1.25*I87</f>
        <v>47.25</v>
      </c>
      <c r="K87" s="59" t="s">
        <v>12</v>
      </c>
    </row>
    <row r="88" spans="1:11" s="3" customFormat="1" x14ac:dyDescent="0.2">
      <c r="A88" s="18">
        <v>77</v>
      </c>
      <c r="B88" s="28" t="s">
        <v>2</v>
      </c>
      <c r="C88" s="29" t="s">
        <v>3</v>
      </c>
      <c r="D88" s="27" t="s">
        <v>77</v>
      </c>
      <c r="E88" s="58">
        <v>6</v>
      </c>
      <c r="F88" s="59" t="s">
        <v>1</v>
      </c>
      <c r="G88" s="33">
        <v>2.99</v>
      </c>
      <c r="H88" s="23">
        <f>1.25*G88</f>
        <v>3.7375000000000003</v>
      </c>
      <c r="I88" s="37">
        <f>E88*G88</f>
        <v>17.940000000000001</v>
      </c>
      <c r="J88" s="24">
        <f>1.25*I88</f>
        <v>22.425000000000001</v>
      </c>
      <c r="K88" s="59" t="s">
        <v>12</v>
      </c>
    </row>
    <row r="89" spans="1:11" s="3" customFormat="1" x14ac:dyDescent="0.2">
      <c r="A89" s="18">
        <v>78</v>
      </c>
      <c r="B89" s="28" t="s">
        <v>2</v>
      </c>
      <c r="C89" s="29" t="s">
        <v>3</v>
      </c>
      <c r="D89" s="32" t="s">
        <v>36</v>
      </c>
      <c r="E89" s="58">
        <v>2</v>
      </c>
      <c r="F89" s="59" t="s">
        <v>1</v>
      </c>
      <c r="G89" s="33">
        <v>28.8</v>
      </c>
      <c r="H89" s="23">
        <f>1.25*G89</f>
        <v>36</v>
      </c>
      <c r="I89" s="37">
        <f>E89*G89</f>
        <v>57.6</v>
      </c>
      <c r="J89" s="24">
        <f>1.25*I89</f>
        <v>72</v>
      </c>
      <c r="K89" s="59" t="s">
        <v>12</v>
      </c>
    </row>
    <row r="90" spans="1:11" x14ac:dyDescent="0.2">
      <c r="A90" s="18">
        <v>79</v>
      </c>
      <c r="B90" s="28" t="s">
        <v>0</v>
      </c>
      <c r="C90" s="29">
        <v>247</v>
      </c>
      <c r="D90" s="32" t="s">
        <v>87</v>
      </c>
      <c r="E90" s="58">
        <v>64</v>
      </c>
      <c r="F90" s="59" t="s">
        <v>5</v>
      </c>
      <c r="G90" s="33">
        <v>16.32</v>
      </c>
      <c r="H90" s="23">
        <f t="shared" si="39"/>
        <v>20.399999999999999</v>
      </c>
      <c r="I90" s="37">
        <f t="shared" si="38"/>
        <v>1044.48</v>
      </c>
      <c r="J90" s="24">
        <f t="shared" si="40"/>
        <v>1305.5999999999999</v>
      </c>
      <c r="K90" s="70" t="s">
        <v>23</v>
      </c>
    </row>
    <row r="91" spans="1:11" x14ac:dyDescent="0.2">
      <c r="A91" s="18">
        <v>80</v>
      </c>
      <c r="B91" s="28" t="s">
        <v>0</v>
      </c>
      <c r="C91" s="29">
        <v>2436</v>
      </c>
      <c r="D91" s="32" t="s">
        <v>80</v>
      </c>
      <c r="E91" s="58">
        <v>64</v>
      </c>
      <c r="F91" s="59" t="s">
        <v>5</v>
      </c>
      <c r="G91" s="33">
        <v>19.28</v>
      </c>
      <c r="H91" s="23">
        <f t="shared" si="39"/>
        <v>24.1</v>
      </c>
      <c r="I91" s="37">
        <f t="shared" si="38"/>
        <v>1233.92</v>
      </c>
      <c r="J91" s="24">
        <f t="shared" si="40"/>
        <v>1542.4</v>
      </c>
      <c r="K91" s="70" t="s">
        <v>23</v>
      </c>
    </row>
    <row r="92" spans="1:11" ht="15" customHeight="1" x14ac:dyDescent="0.2">
      <c r="A92" s="84" t="s">
        <v>109</v>
      </c>
      <c r="B92" s="85"/>
      <c r="C92" s="85"/>
      <c r="D92" s="85"/>
      <c r="E92" s="85"/>
      <c r="F92" s="85"/>
      <c r="G92" s="85"/>
      <c r="H92" s="85"/>
      <c r="I92" s="85"/>
      <c r="J92" s="85"/>
      <c r="K92" s="86"/>
    </row>
    <row r="93" spans="1:11" ht="15" customHeight="1" x14ac:dyDescent="0.2">
      <c r="A93" s="18">
        <v>81</v>
      </c>
      <c r="B93" s="28" t="s">
        <v>2</v>
      </c>
      <c r="C93" s="29" t="s">
        <v>3</v>
      </c>
      <c r="D93" s="31" t="s">
        <v>42</v>
      </c>
      <c r="E93" s="59">
        <v>10</v>
      </c>
      <c r="F93" s="59" t="s">
        <v>1</v>
      </c>
      <c r="G93" s="30">
        <v>102.97</v>
      </c>
      <c r="H93" s="23">
        <f>1.25*G93</f>
        <v>128.71250000000001</v>
      </c>
      <c r="I93" s="37">
        <f t="shared" ref="I93:I106" si="41">E93*G93</f>
        <v>1029.7</v>
      </c>
      <c r="J93" s="24">
        <f>1.25*I93</f>
        <v>1287.125</v>
      </c>
      <c r="K93" s="59" t="s">
        <v>12</v>
      </c>
    </row>
    <row r="94" spans="1:11" ht="15" customHeight="1" x14ac:dyDescent="0.2">
      <c r="A94" s="18">
        <v>82</v>
      </c>
      <c r="B94" s="28" t="s">
        <v>2</v>
      </c>
      <c r="C94" s="29" t="s">
        <v>3</v>
      </c>
      <c r="D94" s="31" t="s">
        <v>78</v>
      </c>
      <c r="E94" s="59">
        <v>1</v>
      </c>
      <c r="F94" s="59" t="s">
        <v>1</v>
      </c>
      <c r="G94" s="30">
        <v>199.97</v>
      </c>
      <c r="H94" s="23">
        <f>1.25*G94</f>
        <v>249.96250000000001</v>
      </c>
      <c r="I94" s="37">
        <f t="shared" ref="I94" si="42">E94*G94</f>
        <v>199.97</v>
      </c>
      <c r="J94" s="24">
        <f>1.25*I94</f>
        <v>249.96250000000001</v>
      </c>
      <c r="K94" s="59" t="s">
        <v>12</v>
      </c>
    </row>
    <row r="95" spans="1:11" ht="15" customHeight="1" x14ac:dyDescent="0.2">
      <c r="A95" s="18">
        <v>83</v>
      </c>
      <c r="B95" s="28" t="s">
        <v>2</v>
      </c>
      <c r="C95" s="29" t="s">
        <v>3</v>
      </c>
      <c r="D95" s="31" t="s">
        <v>100</v>
      </c>
      <c r="E95" s="59">
        <v>8</v>
      </c>
      <c r="F95" s="59" t="s">
        <v>1</v>
      </c>
      <c r="G95" s="30">
        <v>465</v>
      </c>
      <c r="H95" s="23">
        <f>1.25*G95</f>
        <v>581.25</v>
      </c>
      <c r="I95" s="37">
        <f t="shared" ref="I95" si="43">E95*G95</f>
        <v>3720</v>
      </c>
      <c r="J95" s="24">
        <f>1.25*I95</f>
        <v>4650</v>
      </c>
      <c r="K95" s="59" t="s">
        <v>12</v>
      </c>
    </row>
    <row r="96" spans="1:11" ht="15" customHeight="1" x14ac:dyDescent="0.2">
      <c r="A96" s="18">
        <v>84</v>
      </c>
      <c r="B96" s="28" t="s">
        <v>2</v>
      </c>
      <c r="C96" s="29" t="s">
        <v>3</v>
      </c>
      <c r="D96" s="31" t="s">
        <v>67</v>
      </c>
      <c r="E96" s="59">
        <v>30</v>
      </c>
      <c r="F96" s="59" t="s">
        <v>1</v>
      </c>
      <c r="G96" s="30">
        <v>4.99</v>
      </c>
      <c r="H96" s="23">
        <f>1.25*G96</f>
        <v>6.2375000000000007</v>
      </c>
      <c r="I96" s="37">
        <f t="shared" ref="I96" si="44">E96*G96</f>
        <v>149.70000000000002</v>
      </c>
      <c r="J96" s="24">
        <f>1.25*I96</f>
        <v>187.12500000000003</v>
      </c>
      <c r="K96" s="59" t="s">
        <v>12</v>
      </c>
    </row>
    <row r="97" spans="1:11" s="3" customFormat="1" x14ac:dyDescent="0.2">
      <c r="A97" s="18">
        <v>85</v>
      </c>
      <c r="B97" s="28" t="s">
        <v>2</v>
      </c>
      <c r="C97" s="29" t="s">
        <v>3</v>
      </c>
      <c r="D97" s="27" t="s">
        <v>129</v>
      </c>
      <c r="E97" s="59">
        <v>5</v>
      </c>
      <c r="F97" s="59" t="s">
        <v>1</v>
      </c>
      <c r="G97" s="30">
        <v>150.99</v>
      </c>
      <c r="H97" s="23">
        <f t="shared" ref="H97:H106" si="45">1.25*G97</f>
        <v>188.73750000000001</v>
      </c>
      <c r="I97" s="37">
        <f t="shared" si="41"/>
        <v>754.95</v>
      </c>
      <c r="J97" s="24">
        <f t="shared" ref="J97:J106" si="46">1.25*I97</f>
        <v>943.6875</v>
      </c>
      <c r="K97" s="59" t="s">
        <v>12</v>
      </c>
    </row>
    <row r="98" spans="1:11" s="3" customFormat="1" x14ac:dyDescent="0.2">
      <c r="A98" s="18">
        <v>86</v>
      </c>
      <c r="B98" s="28" t="s">
        <v>2</v>
      </c>
      <c r="C98" s="29" t="s">
        <v>3</v>
      </c>
      <c r="D98" s="27" t="s">
        <v>134</v>
      </c>
      <c r="E98" s="59">
        <v>17</v>
      </c>
      <c r="F98" s="59" t="s">
        <v>1</v>
      </c>
      <c r="G98" s="30">
        <v>135.38999999999999</v>
      </c>
      <c r="H98" s="23">
        <f t="shared" ref="H98" si="47">1.25*G98</f>
        <v>169.23749999999998</v>
      </c>
      <c r="I98" s="37">
        <f t="shared" ref="I98" si="48">E98*G98</f>
        <v>2301.6299999999997</v>
      </c>
      <c r="J98" s="24">
        <f t="shared" ref="J98" si="49">1.25*I98</f>
        <v>2877.0374999999995</v>
      </c>
      <c r="K98" s="59" t="s">
        <v>12</v>
      </c>
    </row>
    <row r="99" spans="1:11" s="3" customFormat="1" x14ac:dyDescent="0.2">
      <c r="A99" s="18">
        <v>87</v>
      </c>
      <c r="B99" s="28" t="s">
        <v>2</v>
      </c>
      <c r="C99" s="29" t="s">
        <v>3</v>
      </c>
      <c r="D99" s="27" t="s">
        <v>130</v>
      </c>
      <c r="E99" s="59">
        <v>16</v>
      </c>
      <c r="F99" s="59" t="s">
        <v>1</v>
      </c>
      <c r="G99" s="30">
        <v>699.99</v>
      </c>
      <c r="H99" s="23">
        <f t="shared" si="45"/>
        <v>874.98749999999995</v>
      </c>
      <c r="I99" s="37">
        <f t="shared" ref="I99" si="50">E99*G99</f>
        <v>11199.84</v>
      </c>
      <c r="J99" s="24">
        <f t="shared" si="46"/>
        <v>13999.8</v>
      </c>
      <c r="K99" s="59" t="s">
        <v>12</v>
      </c>
    </row>
    <row r="100" spans="1:11" s="5" customFormat="1" x14ac:dyDescent="0.2">
      <c r="A100" s="18">
        <v>88</v>
      </c>
      <c r="B100" s="28" t="s">
        <v>2</v>
      </c>
      <c r="C100" s="29" t="s">
        <v>3</v>
      </c>
      <c r="D100" s="27" t="s">
        <v>133</v>
      </c>
      <c r="E100" s="59">
        <v>38</v>
      </c>
      <c r="F100" s="59" t="s">
        <v>1</v>
      </c>
      <c r="G100" s="30">
        <v>399.99</v>
      </c>
      <c r="H100" s="23">
        <f t="shared" si="45"/>
        <v>499.98750000000001</v>
      </c>
      <c r="I100" s="37">
        <f t="shared" si="41"/>
        <v>15199.62</v>
      </c>
      <c r="J100" s="24">
        <f t="shared" si="46"/>
        <v>18999.525000000001</v>
      </c>
      <c r="K100" s="59" t="s">
        <v>12</v>
      </c>
    </row>
    <row r="101" spans="1:11" s="5" customFormat="1" x14ac:dyDescent="0.2">
      <c r="A101" s="18">
        <v>89</v>
      </c>
      <c r="B101" s="28" t="s">
        <v>2</v>
      </c>
      <c r="C101" s="29" t="s">
        <v>3</v>
      </c>
      <c r="D101" s="27" t="s">
        <v>132</v>
      </c>
      <c r="E101" s="59">
        <v>16</v>
      </c>
      <c r="F101" s="59" t="s">
        <v>1</v>
      </c>
      <c r="G101" s="30">
        <v>599.99</v>
      </c>
      <c r="H101" s="23">
        <f t="shared" si="45"/>
        <v>749.98749999999995</v>
      </c>
      <c r="I101" s="37">
        <f t="shared" ref="I101" si="51">E101*G101</f>
        <v>9599.84</v>
      </c>
      <c r="J101" s="24">
        <f t="shared" si="46"/>
        <v>11999.8</v>
      </c>
      <c r="K101" s="59" t="s">
        <v>12</v>
      </c>
    </row>
    <row r="102" spans="1:11" s="5" customFormat="1" x14ac:dyDescent="0.2">
      <c r="A102" s="18">
        <v>90</v>
      </c>
      <c r="B102" s="28" t="s">
        <v>2</v>
      </c>
      <c r="C102" s="29" t="s">
        <v>3</v>
      </c>
      <c r="D102" s="27" t="s">
        <v>131</v>
      </c>
      <c r="E102" s="59">
        <v>24</v>
      </c>
      <c r="F102" s="59" t="s">
        <v>1</v>
      </c>
      <c r="G102" s="30">
        <v>99.99</v>
      </c>
      <c r="H102" s="23">
        <f t="shared" si="45"/>
        <v>124.9875</v>
      </c>
      <c r="I102" s="37">
        <f t="shared" si="41"/>
        <v>2399.7599999999998</v>
      </c>
      <c r="J102" s="24">
        <f t="shared" si="46"/>
        <v>2999.7</v>
      </c>
      <c r="K102" s="59" t="s">
        <v>12</v>
      </c>
    </row>
    <row r="103" spans="1:11" x14ac:dyDescent="0.2">
      <c r="A103" s="18">
        <v>91</v>
      </c>
      <c r="B103" s="19" t="s">
        <v>0</v>
      </c>
      <c r="C103" s="20">
        <v>247</v>
      </c>
      <c r="D103" s="21" t="s">
        <v>108</v>
      </c>
      <c r="E103" s="58">
        <v>60</v>
      </c>
      <c r="F103" s="59" t="s">
        <v>5</v>
      </c>
      <c r="G103" s="22">
        <v>16.32</v>
      </c>
      <c r="H103" s="23">
        <f t="shared" si="45"/>
        <v>20.399999999999999</v>
      </c>
      <c r="I103" s="37">
        <f t="shared" si="41"/>
        <v>979.2</v>
      </c>
      <c r="J103" s="24">
        <f t="shared" si="46"/>
        <v>1224</v>
      </c>
      <c r="K103" s="69" t="s">
        <v>23</v>
      </c>
    </row>
    <row r="104" spans="1:11" ht="15" customHeight="1" x14ac:dyDescent="0.2">
      <c r="A104" s="18">
        <v>92</v>
      </c>
      <c r="B104" s="19" t="s">
        <v>0</v>
      </c>
      <c r="C104" s="20">
        <v>2436</v>
      </c>
      <c r="D104" s="21" t="s">
        <v>106</v>
      </c>
      <c r="E104" s="58">
        <v>60</v>
      </c>
      <c r="F104" s="59" t="s">
        <v>5</v>
      </c>
      <c r="G104" s="22">
        <v>19.28</v>
      </c>
      <c r="H104" s="23">
        <f t="shared" si="45"/>
        <v>24.1</v>
      </c>
      <c r="I104" s="37">
        <f t="shared" si="41"/>
        <v>1156.8000000000002</v>
      </c>
      <c r="J104" s="24">
        <f t="shared" si="46"/>
        <v>1446.0000000000002</v>
      </c>
      <c r="K104" s="69" t="s">
        <v>23</v>
      </c>
    </row>
    <row r="105" spans="1:11" s="3" customFormat="1" x14ac:dyDescent="0.2">
      <c r="A105" s="18">
        <v>93</v>
      </c>
      <c r="B105" s="28" t="s">
        <v>2</v>
      </c>
      <c r="C105" s="29" t="s">
        <v>3</v>
      </c>
      <c r="D105" s="27" t="s">
        <v>69</v>
      </c>
      <c r="E105" s="59">
        <v>3</v>
      </c>
      <c r="F105" s="59" t="s">
        <v>1</v>
      </c>
      <c r="G105" s="30">
        <v>44.99</v>
      </c>
      <c r="H105" s="23">
        <f t="shared" si="45"/>
        <v>56.237500000000004</v>
      </c>
      <c r="I105" s="37">
        <f t="shared" si="41"/>
        <v>134.97</v>
      </c>
      <c r="J105" s="24">
        <f t="shared" si="46"/>
        <v>168.71250000000001</v>
      </c>
      <c r="K105" s="59" t="s">
        <v>12</v>
      </c>
    </row>
    <row r="106" spans="1:11" s="3" customFormat="1" x14ac:dyDescent="0.2">
      <c r="A106" s="18">
        <v>94</v>
      </c>
      <c r="B106" s="28" t="s">
        <v>2</v>
      </c>
      <c r="C106" s="29" t="s">
        <v>3</v>
      </c>
      <c r="D106" s="27" t="s">
        <v>68</v>
      </c>
      <c r="E106" s="59">
        <v>2</v>
      </c>
      <c r="F106" s="59" t="s">
        <v>1</v>
      </c>
      <c r="G106" s="30">
        <v>70.989999999999995</v>
      </c>
      <c r="H106" s="23">
        <f t="shared" si="45"/>
        <v>88.737499999999997</v>
      </c>
      <c r="I106" s="37">
        <f t="shared" si="41"/>
        <v>141.97999999999999</v>
      </c>
      <c r="J106" s="24">
        <f t="shared" si="46"/>
        <v>177.47499999999999</v>
      </c>
      <c r="K106" s="59" t="s">
        <v>12</v>
      </c>
    </row>
    <row r="107" spans="1:11" ht="15.75" x14ac:dyDescent="0.25">
      <c r="A107" s="40"/>
      <c r="B107" s="41"/>
      <c r="C107" s="41"/>
      <c r="D107" s="40"/>
      <c r="E107" s="41"/>
      <c r="F107" s="67"/>
      <c r="G107" s="42"/>
      <c r="H107" s="42"/>
      <c r="I107" s="56">
        <f>SUM(I11)+SUM(I13:I45)+SUM(I47:I72)+SUM(I74:I91)+SUM(I93:I106)+SUM(I8:I9)</f>
        <v>166899.26999999996</v>
      </c>
      <c r="J107" s="56">
        <f>SUM(J11)+SUM(J13:J45)+SUM(J47:J72)+SUM(J74:J91)+SUM(J93:J106)+SUM(J8:J9)</f>
        <v>208624.08749999997</v>
      </c>
      <c r="K107" s="41"/>
    </row>
    <row r="108" spans="1:11" ht="15.75" x14ac:dyDescent="0.25">
      <c r="A108" s="95" t="s">
        <v>139</v>
      </c>
      <c r="B108" s="96"/>
      <c r="C108" s="97"/>
      <c r="D108" s="79">
        <f>D109+D110</f>
        <v>208624.08749999997</v>
      </c>
      <c r="E108" s="41"/>
      <c r="F108" s="67"/>
      <c r="G108" s="42"/>
      <c r="H108" s="42"/>
      <c r="I108" s="76"/>
      <c r="J108" s="76"/>
      <c r="K108" s="41"/>
    </row>
    <row r="109" spans="1:11" ht="15.75" x14ac:dyDescent="0.25">
      <c r="A109" s="95" t="s">
        <v>140</v>
      </c>
      <c r="B109" s="96"/>
      <c r="C109" s="97"/>
      <c r="D109" s="79">
        <f>N18</f>
        <v>189842.03749999998</v>
      </c>
      <c r="E109" s="41"/>
      <c r="F109" s="67"/>
      <c r="G109" s="42"/>
      <c r="H109" s="42"/>
      <c r="I109" s="76"/>
      <c r="J109" s="76"/>
      <c r="K109" s="41"/>
    </row>
    <row r="110" spans="1:11" ht="15.75" x14ac:dyDescent="0.25">
      <c r="A110" s="95" t="s">
        <v>141</v>
      </c>
      <c r="B110" s="96"/>
      <c r="C110" s="97"/>
      <c r="D110" s="79">
        <f>O18</f>
        <v>18782.05</v>
      </c>
      <c r="E110" s="41"/>
      <c r="F110" s="67"/>
      <c r="G110" s="42"/>
      <c r="H110" s="42"/>
      <c r="I110" s="76"/>
      <c r="J110" s="76"/>
      <c r="K110" s="41"/>
    </row>
    <row r="111" spans="1:11" x14ac:dyDescent="0.2">
      <c r="A111" s="40"/>
      <c r="B111" s="41"/>
      <c r="C111" s="41"/>
      <c r="D111" s="40"/>
      <c r="E111" s="62"/>
      <c r="F111" s="67"/>
      <c r="G111" s="40"/>
      <c r="H111" s="40"/>
      <c r="I111" s="43"/>
      <c r="J111" s="43"/>
      <c r="K111" s="41"/>
    </row>
    <row r="112" spans="1:11" x14ac:dyDescent="0.2">
      <c r="A112" s="40"/>
      <c r="B112" s="41"/>
      <c r="C112" s="41"/>
      <c r="D112" s="40"/>
      <c r="E112" s="41"/>
      <c r="F112" s="67"/>
      <c r="G112" s="40"/>
      <c r="H112" s="40"/>
      <c r="I112" s="44"/>
      <c r="J112" s="44"/>
      <c r="K112" s="41"/>
    </row>
    <row r="113" spans="1:11" ht="15.75" customHeight="1" x14ac:dyDescent="0.2">
      <c r="A113" s="93" t="s">
        <v>25</v>
      </c>
      <c r="B113" s="93"/>
      <c r="C113" s="93"/>
      <c r="D113" s="93"/>
      <c r="E113" s="41"/>
      <c r="F113" s="94" t="s">
        <v>18</v>
      </c>
      <c r="G113" s="94"/>
      <c r="H113" s="94"/>
      <c r="I113" s="94"/>
      <c r="J113" s="45"/>
      <c r="K113" s="71"/>
    </row>
    <row r="114" spans="1:11" ht="14.25" customHeight="1" x14ac:dyDescent="0.2">
      <c r="A114" s="81" t="s">
        <v>143</v>
      </c>
      <c r="B114" s="82"/>
      <c r="C114" s="82"/>
      <c r="D114" s="83"/>
      <c r="E114" s="46"/>
      <c r="F114" s="92" t="s">
        <v>136</v>
      </c>
      <c r="G114" s="92"/>
      <c r="H114" s="47" t="s">
        <v>19</v>
      </c>
      <c r="I114" s="47" t="s">
        <v>17</v>
      </c>
      <c r="J114" s="48"/>
      <c r="K114" s="41"/>
    </row>
    <row r="115" spans="1:11" ht="18.75" customHeight="1" x14ac:dyDescent="0.2">
      <c r="A115" s="81" t="s">
        <v>50</v>
      </c>
      <c r="B115" s="82"/>
      <c r="C115" s="82"/>
      <c r="D115" s="83"/>
      <c r="E115" s="41"/>
      <c r="F115" s="91" t="s">
        <v>14</v>
      </c>
      <c r="G115" s="91"/>
      <c r="H115" s="49">
        <v>80</v>
      </c>
      <c r="I115" s="50">
        <v>85.11</v>
      </c>
      <c r="J115" s="51"/>
      <c r="K115" s="41"/>
    </row>
    <row r="116" spans="1:11" x14ac:dyDescent="0.2">
      <c r="A116" s="81" t="s">
        <v>51</v>
      </c>
      <c r="B116" s="82"/>
      <c r="C116" s="82"/>
      <c r="D116" s="83"/>
      <c r="E116" s="46"/>
      <c r="F116" s="91" t="s">
        <v>15</v>
      </c>
      <c r="G116" s="91"/>
      <c r="H116" s="49">
        <v>14</v>
      </c>
      <c r="I116" s="50">
        <v>14.89</v>
      </c>
      <c r="J116" s="51"/>
      <c r="K116" s="41"/>
    </row>
    <row r="117" spans="1:11" x14ac:dyDescent="0.2">
      <c r="A117" s="88"/>
      <c r="B117" s="88"/>
      <c r="C117" s="88"/>
      <c r="D117" s="88"/>
      <c r="E117" s="41"/>
      <c r="F117" s="91" t="s">
        <v>16</v>
      </c>
      <c r="G117" s="91"/>
      <c r="H117" s="49">
        <v>94</v>
      </c>
      <c r="I117" s="75">
        <f>I116+I115</f>
        <v>100</v>
      </c>
      <c r="J117" s="51"/>
      <c r="K117" s="41"/>
    </row>
    <row r="118" spans="1:11" x14ac:dyDescent="0.2">
      <c r="A118" s="52"/>
      <c r="B118" s="53"/>
      <c r="C118" s="53"/>
      <c r="D118" s="52"/>
      <c r="E118" s="41"/>
      <c r="F118" s="67"/>
      <c r="G118" s="54"/>
      <c r="H118" s="54"/>
      <c r="I118" s="54"/>
      <c r="J118" s="54"/>
      <c r="K118" s="41"/>
    </row>
    <row r="119" spans="1:11" x14ac:dyDescent="0.2">
      <c r="A119" s="40"/>
      <c r="B119" s="41"/>
      <c r="C119" s="41"/>
      <c r="D119" s="40"/>
      <c r="E119" s="41"/>
      <c r="F119" s="67"/>
      <c r="G119" s="54"/>
      <c r="H119" s="54"/>
      <c r="I119" s="54"/>
      <c r="J119" s="54"/>
      <c r="K119" s="41"/>
    </row>
    <row r="120" spans="1:11" x14ac:dyDescent="0.2">
      <c r="A120" s="40"/>
      <c r="B120" s="41"/>
      <c r="C120" s="41"/>
      <c r="D120" s="40"/>
      <c r="E120" s="41"/>
      <c r="F120" s="67"/>
      <c r="G120" s="54"/>
      <c r="H120" s="54"/>
      <c r="I120" s="54"/>
      <c r="J120" s="54"/>
      <c r="K120" s="41"/>
    </row>
    <row r="121" spans="1:11" x14ac:dyDescent="0.2">
      <c r="A121" s="40"/>
      <c r="B121" s="41"/>
      <c r="C121" s="41"/>
      <c r="D121" s="40"/>
      <c r="E121" s="41"/>
      <c r="F121" s="67"/>
      <c r="G121" s="54"/>
      <c r="H121" s="54"/>
      <c r="I121" s="54"/>
      <c r="J121" s="54"/>
      <c r="K121" s="41"/>
    </row>
    <row r="122" spans="1:11" x14ac:dyDescent="0.2">
      <c r="A122" s="40"/>
      <c r="B122" s="41"/>
      <c r="C122" s="41"/>
      <c r="D122" s="55"/>
      <c r="E122" s="41"/>
      <c r="F122" s="90"/>
      <c r="G122" s="90"/>
      <c r="H122" s="90"/>
      <c r="I122" s="90"/>
      <c r="J122" s="90"/>
      <c r="K122" s="90"/>
    </row>
    <row r="123" spans="1:11" ht="15" x14ac:dyDescent="0.2">
      <c r="A123" s="40"/>
      <c r="B123" s="41"/>
      <c r="C123" s="41"/>
      <c r="D123" s="57" t="s">
        <v>20</v>
      </c>
      <c r="E123" s="41"/>
      <c r="F123" s="89" t="s">
        <v>104</v>
      </c>
      <c r="G123" s="89"/>
      <c r="H123" s="89"/>
      <c r="I123" s="89"/>
      <c r="J123" s="89"/>
      <c r="K123" s="89"/>
    </row>
    <row r="124" spans="1:11" ht="15" x14ac:dyDescent="0.2">
      <c r="A124" s="40"/>
      <c r="B124" s="41"/>
      <c r="C124" s="41"/>
      <c r="D124" s="57" t="s">
        <v>21</v>
      </c>
      <c r="E124" s="41"/>
      <c r="F124" s="87" t="s">
        <v>105</v>
      </c>
      <c r="G124" s="87"/>
      <c r="H124" s="87"/>
      <c r="I124" s="87"/>
      <c r="J124" s="87"/>
      <c r="K124" s="87"/>
    </row>
    <row r="125" spans="1:11" ht="15" x14ac:dyDescent="0.2">
      <c r="A125" s="40"/>
      <c r="B125" s="41"/>
      <c r="C125" s="41"/>
      <c r="D125" s="57" t="s">
        <v>22</v>
      </c>
      <c r="E125" s="41"/>
      <c r="F125" s="67"/>
      <c r="G125" s="54"/>
      <c r="H125" s="54"/>
      <c r="I125" s="54"/>
      <c r="J125" s="54"/>
      <c r="K125" s="41"/>
    </row>
    <row r="126" spans="1:11" x14ac:dyDescent="0.2">
      <c r="A126" s="40"/>
      <c r="B126" s="41"/>
      <c r="C126" s="41"/>
      <c r="D126" s="40"/>
      <c r="E126" s="41"/>
      <c r="F126" s="67"/>
      <c r="G126" s="54"/>
      <c r="H126" s="54"/>
      <c r="I126" s="54"/>
      <c r="J126" s="54"/>
      <c r="K126" s="41"/>
    </row>
  </sheetData>
  <mergeCells count="23">
    <mergeCell ref="A10:K10"/>
    <mergeCell ref="A92:K92"/>
    <mergeCell ref="F113:I113"/>
    <mergeCell ref="A46:K46"/>
    <mergeCell ref="A108:C108"/>
    <mergeCell ref="A109:C109"/>
    <mergeCell ref="A110:C110"/>
    <mergeCell ref="A1:K5"/>
    <mergeCell ref="A115:D115"/>
    <mergeCell ref="A116:D116"/>
    <mergeCell ref="A7:K7"/>
    <mergeCell ref="F124:K124"/>
    <mergeCell ref="A117:D117"/>
    <mergeCell ref="F123:K123"/>
    <mergeCell ref="F122:K122"/>
    <mergeCell ref="F115:G115"/>
    <mergeCell ref="F116:G116"/>
    <mergeCell ref="F117:G117"/>
    <mergeCell ref="F114:G114"/>
    <mergeCell ref="A113:D113"/>
    <mergeCell ref="A114:D114"/>
    <mergeCell ref="A12:K12"/>
    <mergeCell ref="A73:K73"/>
  </mergeCells>
  <pageMargins left="0.25" right="0.25" top="0.75" bottom="0.75" header="0.3" footer="0.3"/>
  <pageSetup paperSize="9" scale="3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Tipo de Orçamento Inválido" error="O tipo de orçamento informado é inválido._x000a_Selecione o tipo de orçamento na lista suspensa.">
          <x14:formula1>
            <xm:f>'\\DANIELA\Documentos Compartilhados\SIGMA\2019\Projetos de Redes e Subestações\42-2019 Praças Santo Augusto\Praça Central\[Planilha_LICITACON_v.37 com mat e mo .xlsx]base'!#REF!</xm:f>
          </x14:formula1>
          <xm:sqref>K37 K105:K106 K92:K102 K73:K89 K65:K70 K39:K53 K58:K61 K7:K35</xm:sqref>
        </x14:dataValidation>
        <x14:dataValidation type="list" allowBlank="1" showInputMessage="1" showErrorMessage="1" errorTitle="Unidade de Medida Inválida" error="A unidade de medida informada é inválida._x000a_Selecione uma unidade na lista suspensa. Para cadastrar nova unidade de medida, entre em contato com o TCE. ">
          <x14:formula1>
            <xm:f>'\\DANIELA\Documentos Compartilhados\SIGMA\2019\Projetos de Redes e Subestações\42-2019 Praças Santo Augusto\Praça Central\[Planilha_LICITACON_v.37 com mat e mo .xlsx]base'!#REF!</xm:f>
          </x14:formula1>
          <xm:sqref>F38 F67:F70 F41:F58 F92:F102 F105:F106 F33:F36 F73:F89 F60:F65 F7:F19 F24:F31</xm:sqref>
        </x14:dataValidation>
        <x14:dataValidation type="list" allowBlank="1" showInputMessage="1" showErrorMessage="1" errorTitle="Fonte de Referência Inválida" error="A fonte de referência informada é inválida. _x000a_Selecione a fonte de referência na lista suspensa. Para cadastrar nova fonte de referência, entre em contato com o TCE.">
          <x14:formula1>
            <xm:f>'\\DANIELA\Documentos Compartilhados\SIGMA\2019\Projetos de Redes e Subestações\42-2019 Praças Santo Augusto\Praça Central\[Planilha_LICITACON_v.37 com mat e mo .xlsx]base'!#REF!</xm:f>
          </x14:formula1>
          <xm:sqref>B92:B102 B105:B106 B73:B89 B7:B70</xm:sqref>
        </x14:dataValidation>
        <x14:dataValidation type="list" allowBlank="1" showInputMessage="1" showErrorMessage="1" errorTitle="Unidade de Medida Inválida" error="A unidade de medida informada é inválida._x000a_Selecione uma unidade na lista suspensa. Para cadastrar nova unidade de medida, entre em contato com o TCE. ">
          <x14:formula1>
            <xm:f>'\\DANIELA\Documentos Compartilhados\SIGMA\2018\Projetos De Redes e Subestações\122-2018 PM Santo Augusto - Escola Antônio Liberato\Entregue\[Planilha_LICITACON_v.37.xlsx]base'!#REF!</xm:f>
          </x14:formula1>
          <xm:sqref>F103:F104 F90:F91 F71:F72 F41:F45 F8:F9</xm:sqref>
        </x14:dataValidation>
        <x14:dataValidation type="list" allowBlank="1" showInputMessage="1" showErrorMessage="1" errorTitle="Fonte de Referência Inválida" error="A fonte de referência informada é inválida. _x000a_Selecione a fonte de referência na lista suspensa. Para cadastrar nova fonte de referência, entre em contato com o TCE.">
          <x14:formula1>
            <xm:f>'\\DANIELA\Documentos Compartilhados\SIGMA\2018\Projetos De Redes e Subestações\122-2018 PM Santo Augusto - Escola Antônio Liberato\Entregue\[Planilha_LICITACON_v.37.xlsx]base'!#REF!</xm:f>
          </x14:formula1>
          <xm:sqref>B90:B91 B71:B72 B8:B9 B37:B45 B85:B87 B62 B103:B104 B30:B33</xm:sqref>
        </x14:dataValidation>
        <x14:dataValidation type="list" allowBlank="1" showInputMessage="1" showErrorMessage="1" errorTitle="Tipo de Orçamento Inválido" error="O tipo de orçamento informado é inválido._x000a_Selecione o tipo de orçamento na lista suspensa.">
          <x14:formula1>
            <xm:f>'\\DANIELA\Documentos Compartilhados\SIGMA\2019\Projetos de Redes e Subestações\42-2019 Praças Santo Augusto\Praça Central\[Planilha_LICITACON_v.37 com mat e mo .xlsx]base'!#REF!</xm:f>
          </x14:formula1>
          <xm:sqref>K38 K36 K62:K64 K54:K57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Usuario</cp:lastModifiedBy>
  <cp:lastPrinted>2022-08-22T10:56:39Z</cp:lastPrinted>
  <dcterms:created xsi:type="dcterms:W3CDTF">2019-06-12T13:08:42Z</dcterms:created>
  <dcterms:modified xsi:type="dcterms:W3CDTF">2022-08-22T10:56:46Z</dcterms:modified>
</cp:coreProperties>
</file>