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uilherme\d\Documentos Compartilhados\SIGMA\2022\Projetos redes subestações\072 - Município de Tucunduva - Iluminação trevo e Avenida\Trevo\Orçamento\Orçamento\"/>
    </mc:Choice>
  </mc:AlternateContent>
  <bookViews>
    <workbookView xWindow="-120" yWindow="-120" windowWidth="20730" windowHeight="11160"/>
  </bookViews>
  <sheets>
    <sheet name="Plan1" sheetId="1" r:id="rId1"/>
  </sheets>
  <externalReferences>
    <externalReference r:id="rId2"/>
    <externalReference r:id="rId3"/>
  </externalReferences>
  <definedNames>
    <definedName name="_xlnm._FilterDatabase" localSheetId="0" hidden="1">Plan1!$A$6:$K$6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G61" i="1"/>
  <c r="G41" i="1"/>
  <c r="I68" i="1"/>
  <c r="J68" i="1" s="1"/>
  <c r="H68" i="1"/>
  <c r="I59" i="1" l="1"/>
  <c r="J59" i="1" s="1"/>
  <c r="H59" i="1"/>
  <c r="I67" i="1"/>
  <c r="J67" i="1" s="1"/>
  <c r="H67" i="1"/>
  <c r="I78" i="1" l="1"/>
  <c r="J78" i="1" s="1"/>
  <c r="H78" i="1"/>
  <c r="I77" i="1"/>
  <c r="J77" i="1" s="1"/>
  <c r="H77" i="1"/>
  <c r="I76" i="1"/>
  <c r="H76" i="1"/>
  <c r="I75" i="1"/>
  <c r="J75" i="1" s="1"/>
  <c r="H75" i="1"/>
  <c r="H55" i="1"/>
  <c r="I55" i="1"/>
  <c r="J55" i="1"/>
  <c r="I54" i="1"/>
  <c r="J54" i="1" s="1"/>
  <c r="H54" i="1"/>
  <c r="I44" i="1"/>
  <c r="J44" i="1" s="1"/>
  <c r="J76" i="1" l="1"/>
  <c r="H44" i="1"/>
  <c r="H71" i="1" l="1"/>
  <c r="H70" i="1"/>
  <c r="I62" i="1"/>
  <c r="J62" i="1" s="1"/>
  <c r="H61" i="1"/>
  <c r="I58" i="1"/>
  <c r="J58" i="1" s="1"/>
  <c r="H58" i="1"/>
  <c r="I57" i="1"/>
  <c r="J57" i="1" s="1"/>
  <c r="H57" i="1"/>
  <c r="I56" i="1"/>
  <c r="H56" i="1"/>
  <c r="J56" i="1" l="1"/>
  <c r="I71" i="1"/>
  <c r="J71" i="1" s="1"/>
  <c r="I70" i="1"/>
  <c r="J70" i="1" s="1"/>
  <c r="H62" i="1"/>
  <c r="I61" i="1"/>
  <c r="J61" i="1" s="1"/>
  <c r="N10" i="1" s="1"/>
  <c r="I47" i="1"/>
  <c r="J47" i="1" s="1"/>
  <c r="H47" i="1"/>
  <c r="H42" i="1"/>
  <c r="H43" i="1"/>
  <c r="H45" i="1"/>
  <c r="H46" i="1"/>
  <c r="H48" i="1"/>
  <c r="H49" i="1"/>
  <c r="H50" i="1"/>
  <c r="H51" i="1"/>
  <c r="H52" i="1"/>
  <c r="H53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I43" i="1"/>
  <c r="I41" i="1"/>
  <c r="J41" i="1" s="1"/>
  <c r="J43" i="1" l="1"/>
  <c r="N11" i="1"/>
  <c r="I42" i="1"/>
  <c r="J42" i="1" s="1"/>
  <c r="N9" i="1" s="1"/>
  <c r="H41" i="1"/>
  <c r="I39" i="1" l="1"/>
  <c r="J39" i="1" s="1"/>
  <c r="I20" i="1"/>
  <c r="J20" i="1" s="1"/>
  <c r="I16" i="1"/>
  <c r="J16" i="1" s="1"/>
  <c r="I38" i="1"/>
  <c r="J38" i="1" s="1"/>
  <c r="I37" i="1"/>
  <c r="J37" i="1" s="1"/>
  <c r="I36" i="1"/>
  <c r="J36" i="1" s="1"/>
  <c r="I35" i="1"/>
  <c r="J35" i="1" s="1"/>
  <c r="I33" i="1"/>
  <c r="J33" i="1" s="1"/>
  <c r="I32" i="1"/>
  <c r="J32" i="1" s="1"/>
  <c r="I25" i="1"/>
  <c r="J25" i="1" s="1"/>
  <c r="I24" i="1"/>
  <c r="J24" i="1" s="1"/>
  <c r="I31" i="1"/>
  <c r="J31" i="1" s="1"/>
  <c r="I30" i="1"/>
  <c r="J30" i="1" s="1"/>
  <c r="I29" i="1"/>
  <c r="J29" i="1" s="1"/>
  <c r="I23" i="1"/>
  <c r="J23" i="1" s="1"/>
  <c r="I22" i="1"/>
  <c r="J22" i="1" s="1"/>
  <c r="I21" i="1"/>
  <c r="J21" i="1" s="1"/>
  <c r="I19" i="1"/>
  <c r="J19" i="1" s="1"/>
  <c r="I18" i="1"/>
  <c r="J18" i="1" s="1"/>
  <c r="I17" i="1"/>
  <c r="J17" i="1" s="1"/>
  <c r="I15" i="1"/>
  <c r="J15" i="1" s="1"/>
  <c r="I13" i="1"/>
  <c r="J13" i="1" s="1"/>
  <c r="I12" i="1"/>
  <c r="J12" i="1" s="1"/>
  <c r="I11" i="1"/>
  <c r="J11" i="1" s="1"/>
  <c r="I28" i="1"/>
  <c r="J28" i="1" s="1"/>
  <c r="I27" i="1"/>
  <c r="J27" i="1" s="1"/>
  <c r="I26" i="1"/>
  <c r="J26" i="1" s="1"/>
  <c r="I9" i="1"/>
  <c r="J9" i="1" s="1"/>
  <c r="I8" i="1"/>
  <c r="H8" i="1"/>
  <c r="I34" i="1"/>
  <c r="J34" i="1" s="1"/>
  <c r="I14" i="1"/>
  <c r="J14" i="1" s="1"/>
  <c r="I10" i="1"/>
  <c r="J10" i="1" s="1"/>
  <c r="J8" i="1" l="1"/>
  <c r="O8" i="1"/>
  <c r="I45" i="1"/>
  <c r="J45" i="1" s="1"/>
  <c r="N8" i="1" l="1"/>
  <c r="I89" i="1"/>
  <c r="P8" i="1" l="1"/>
  <c r="I74" i="1" l="1"/>
  <c r="J74" i="1" s="1"/>
  <c r="H74" i="1"/>
  <c r="I73" i="1"/>
  <c r="J73" i="1" s="1"/>
  <c r="H73" i="1"/>
  <c r="H72" i="1" l="1"/>
  <c r="H63" i="1"/>
  <c r="H64" i="1"/>
  <c r="H65" i="1"/>
  <c r="H66" i="1"/>
  <c r="I50" i="1" l="1"/>
  <c r="I46" i="1"/>
  <c r="J50" i="1" l="1"/>
  <c r="J46" i="1"/>
  <c r="I52" i="1" l="1"/>
  <c r="J52" i="1" s="1"/>
  <c r="I63" i="1" l="1"/>
  <c r="I64" i="1"/>
  <c r="J64" i="1" s="1"/>
  <c r="I65" i="1"/>
  <c r="J65" i="1" s="1"/>
  <c r="I66" i="1"/>
  <c r="J66" i="1" s="1"/>
  <c r="I48" i="1"/>
  <c r="J48" i="1" s="1"/>
  <c r="I49" i="1"/>
  <c r="J49" i="1" s="1"/>
  <c r="I51" i="1"/>
  <c r="I53" i="1"/>
  <c r="J53" i="1" s="1"/>
  <c r="I72" i="1"/>
  <c r="J51" i="1" l="1"/>
  <c r="I79" i="1"/>
  <c r="J63" i="1"/>
  <c r="O10" i="1" s="1"/>
  <c r="P10" i="1" s="1"/>
  <c r="N12" i="1"/>
  <c r="J72" i="1"/>
  <c r="O9" i="1" l="1"/>
  <c r="P9" i="1" s="1"/>
  <c r="J79" i="1"/>
  <c r="O11" i="1"/>
  <c r="P11" i="1" s="1"/>
  <c r="O12" i="1" l="1"/>
  <c r="P12" i="1" s="1"/>
</calcChain>
</file>

<file path=xl/sharedStrings.xml><?xml version="1.0" encoding="utf-8"?>
<sst xmlns="http://schemas.openxmlformats.org/spreadsheetml/2006/main" count="344" uniqueCount="112">
  <si>
    <t>SINAPI</t>
  </si>
  <si>
    <t>un</t>
  </si>
  <si>
    <t>COTACAO</t>
  </si>
  <si>
    <t>-</t>
  </si>
  <si>
    <t>m</t>
  </si>
  <si>
    <t>h</t>
  </si>
  <si>
    <t>Item</t>
  </si>
  <si>
    <t>Referencia</t>
  </si>
  <si>
    <t>Código</t>
  </si>
  <si>
    <t>Descrição</t>
  </si>
  <si>
    <t>Quantidade</t>
  </si>
  <si>
    <t>Unidade</t>
  </si>
  <si>
    <t>Material</t>
  </si>
  <si>
    <t>Tipo de Item</t>
  </si>
  <si>
    <t>Itens de Material</t>
  </si>
  <si>
    <t>Itens de Mão de Obra</t>
  </si>
  <si>
    <t>Total</t>
  </si>
  <si>
    <t>% do valor total</t>
  </si>
  <si>
    <t>Divisão Material e Mão de Obra</t>
  </si>
  <si>
    <t>Qnt.</t>
  </si>
  <si>
    <t>Antônio Rodrigo Juswiaki Dos Santos</t>
  </si>
  <si>
    <t>Responsável Técnico</t>
  </si>
  <si>
    <t>CREA/RS 134651</t>
  </si>
  <si>
    <t>Mão-de-obra</t>
  </si>
  <si>
    <t>M.O. para execução das instalações (01 Ajudante de Eletricista)</t>
  </si>
  <si>
    <t>M.O. para execução das instalações (01 Eletricista)</t>
  </si>
  <si>
    <t>m³</t>
  </si>
  <si>
    <t xml:space="preserve">Caixa de passagem circular Ø23cm com tampa (plástica) </t>
  </si>
  <si>
    <t>Fita Isolante Antichama, uso até 750V, em rolo de 19mm x 20mm</t>
  </si>
  <si>
    <t>kg</t>
  </si>
  <si>
    <t>Valor total s/ BDI</t>
  </si>
  <si>
    <t>Valor total c/ BDI</t>
  </si>
  <si>
    <t>Encargos Sociais Horistas: 111,22%</t>
  </si>
  <si>
    <t>BDI adotado NÃO DESONERADO: 25%</t>
  </si>
  <si>
    <t>Luva de emenda eletroduto PEAD Ø1" ( eletroduto corrugado )</t>
  </si>
  <si>
    <t xml:space="preserve">Anel de boracha para vedação de eletroduto corrugado PEAD Ø1" </t>
  </si>
  <si>
    <t>Cimento portland composto CP II - 32</t>
  </si>
  <si>
    <t>Areia fina</t>
  </si>
  <si>
    <t>Pedra brita n° 2</t>
  </si>
  <si>
    <t xml:space="preserve">PASSAGEM DE CABOS </t>
  </si>
  <si>
    <t>M.O. para execução das instalações (02 Ajudantes de Eletricista)</t>
  </si>
  <si>
    <t>Valor unitário c/ BDI</t>
  </si>
  <si>
    <t>Valor unitário s/ BDI</t>
  </si>
  <si>
    <t>Especificação</t>
  </si>
  <si>
    <t>A lista de materiais é apenas orientativa e deverá ser conferida pela empresa executora, a qual deverá entregar a obra conforme as normas vigentes.</t>
  </si>
  <si>
    <t>MEDIÇÃO COM LENTE</t>
  </si>
  <si>
    <t>Caixa de medição monofásica em policarbonato com lente, dimensões 26x52cm, de acordo com padrão estabelecido no GED 5780, fornecida por fabricantes aprovados pela RGE/CPFL</t>
  </si>
  <si>
    <t>Cabo unipolar 6,0 mm² isolação em PVC 450/750V - Fase (vermelho ou preto)</t>
  </si>
  <si>
    <t>Cabo unipolar 6,0 mm² isolação em PVC 450/750V - Neutro (azul claro)</t>
  </si>
  <si>
    <t>Cabo unipolar 4,0 mm² isolação em PVC 450/750V - Fase (vermelho ou preto) - alimentação DPS</t>
  </si>
  <si>
    <t xml:space="preserve">Curva (com luva e sem bucha) 180°, de pvc rigido roscavel, de Ø1", para eletroduto </t>
  </si>
  <si>
    <t xml:space="preserve">Arruela em alumínio, com rosca, de Ø1", para eletroduto </t>
  </si>
  <si>
    <t xml:space="preserve">Bucha em alumínio, com rosca, de Ø1", para eletroduto </t>
  </si>
  <si>
    <t xml:space="preserve">Curva (com luva e sem bucha) 90°, em aço galvanizado, com rosca, de Ø1", para eletroduto </t>
  </si>
  <si>
    <t>Bucha com terminal de aterramento isolado - para eletroduto de Ø1", galvanizada</t>
  </si>
  <si>
    <t>Eletroduto em aço galvanizado Ø1/2" - eletroduto de saída</t>
  </si>
  <si>
    <t xml:space="preserve">Curva (com luva e sem bucha) 90°, em aço galvanizado, com rosca, de Ø1/2", para eletroduto </t>
  </si>
  <si>
    <t xml:space="preserve">Arruela em alumínio, com rosca, de Ø1/2", para eletroduto </t>
  </si>
  <si>
    <t>Cabo unipolar 6,0mm²  isolação 0,6/1 kV HEPR - Neutro (azul claro)</t>
  </si>
  <si>
    <t xml:space="preserve">Fita de aço inox 0,5mmx13mm - utilizada para cintar poste - rolo com 30m </t>
  </si>
  <si>
    <t>Fecho para fita de aço inox 13mm (dentado)</t>
  </si>
  <si>
    <t>Disjuntor monofásico 1x32A - 5kA - padão DIN</t>
  </si>
  <si>
    <t>Dispositivo DPS calsse II, 1 polo, tensão máxima de 275V - 45kA - padrão DIN</t>
  </si>
  <si>
    <t>Interruptor diferencial residual (IDR), 2 polos, capacidade de corrente nominal 32A, capacidade de interrupção de 6kA (mínimo)  - padrão DIN</t>
  </si>
  <si>
    <t>Conector tipo parafuso fendido - split bolt - para cabo 6mm²</t>
  </si>
  <si>
    <t>Haste de Aterramento 5/8" X 2,40m - alta camada - acompanha conector</t>
  </si>
  <si>
    <t>Eletroduto PVC rígido roscável Ø1" - eletroduto de entrada</t>
  </si>
  <si>
    <t>Eletroduto em aço galvanizado roscável  Ø1" - eletroduto de saída</t>
  </si>
  <si>
    <t xml:space="preserve">Luva em aço galvanizado, com rosca, de Ø1" </t>
  </si>
  <si>
    <t xml:space="preserve">Luva em aço galvanizado, com rosca, de Ø1/2" </t>
  </si>
  <si>
    <t>INSTALAÇÃO DE POSTES, TUBULAÇÃO SUBTERRÂNEA, CAIXAS DE PASSAGEM E HASTES DE ATERRAMENTO</t>
  </si>
  <si>
    <t>INSTALAÇÃO DE LUMINÁRIAS E SUPORTES</t>
  </si>
  <si>
    <t xml:space="preserve">Eletroduto PEAD corrugado helicoidal (próprio para cabeamento subterrâneo) Ø1"   </t>
  </si>
  <si>
    <t>Espuma Expansiva - aplicação manual - 500ml</t>
  </si>
  <si>
    <t>Massa de calafetar - 1kg</t>
  </si>
  <si>
    <t>Mão de obra</t>
  </si>
  <si>
    <t>Medição com lente</t>
  </si>
  <si>
    <t>Postes, tubulação e caixas de passagem</t>
  </si>
  <si>
    <t>Passagem de cabos</t>
  </si>
  <si>
    <t>Instalação de luminárias e suportes</t>
  </si>
  <si>
    <t xml:space="preserve">Orçamento Discriminado – TREVO - PREFEITURA MUNICIPAL DE TUCUNDUVA - Projeto Elétrico de Iluminação  </t>
  </si>
  <si>
    <t>Município de Tucunduva</t>
  </si>
  <si>
    <t>CNPJ: 87.612.792/0001-33</t>
  </si>
  <si>
    <t>placa com numeração predial (n° conforme projeto de entrada de energia)</t>
  </si>
  <si>
    <t>Serviço de caminhão munk para instalação de postes postes galvanizados (caminhão + operador)</t>
  </si>
  <si>
    <t>Poceiro/Escavador de valas e tubulações</t>
  </si>
  <si>
    <t>Poste em aço galvanizado cônico contínuo reto - altura útil 10m - encaixe topo de poste 60,3mm - fixação flangeada  (demais especificações encontram-se no memorial elétrico)</t>
  </si>
  <si>
    <t>Chumbador para poste galvanizado (10m) 3/4'' x 500mm</t>
  </si>
  <si>
    <t>Curva 90° longa eletroduto PVC roscável Ø1"</t>
  </si>
  <si>
    <t>Notas:</t>
  </si>
  <si>
    <t>As tubulações subterrâneas em trechos de travessia de veículos já foram executadas (conforme específicado no projeto elétrico), nesse sentido não foram inclusos no orçamento os materiais e mão de obra necessários para execução das mesmas.</t>
  </si>
  <si>
    <t>Caixa de passagem circular Ø40cm de diâmetro por 60cm de comprimento (pode ser utilizado bueiro/tubo de concreto desde que respeite as características específicadas no projeto elétrico)</t>
  </si>
  <si>
    <t>Vergalhão de ferro bitola 5/16'' e 8mm de espessura - barra 6m (utilizado para fazer a trama da tampa da caixa de passagem)</t>
  </si>
  <si>
    <t>Cabo unipolar 6,0mm²  isolação 0,6/1 kV HEPR - Fase (vermelho)</t>
  </si>
  <si>
    <t>Cabo unipolar 6,0mm²  isolação 0,6/1 kV HEPR - Retorno (preto)</t>
  </si>
  <si>
    <t>Cabo unipolar 6,0mm²  isolação 0,6/1 kV HEPR - Terra (verde)</t>
  </si>
  <si>
    <t>Suporte para 3 luminárias em aço galvanizado - encaixe em topo de poste reto galvanizado 10m - encaixe luminária pública LED 60,3mm (demais especificações encontram-se no memorial elétrico)</t>
  </si>
  <si>
    <t xml:space="preserve">Refletor holofote MicroLED SMD 150W - IP66 - IRC &gt; 70 - temperatura de cor 5000K - fluxo luminoso &gt; 110lm/W - corpo da luminária em alumínio de alta resistência - 3 anos de garantia - ângulo de abertura do facho luminoso 90° - certificação inmetro portaria 62/2022 (demais especificações encontram-se no memorial luminotécnico) </t>
  </si>
  <si>
    <t xml:space="preserve">Refletor holofote MicroLED SMD RGB 100W acompanha controle - IP66 - IRC &gt; 70 - temperatura de cor 5000K - fluxo luminoso &gt; 110lm/W - corpo da luminária em alumínio de alta resistência - 3 anos de garantia - ângulo de abertura do facho luminoso 90° - certificação inmetro portaria 62/2022 (demais especificações encontram-se no memorial luminotécnico) </t>
  </si>
  <si>
    <t>Relé foto controlador eletrônico, Liga de Noite (LN), Falha Desligado (FD / fail off), conforme ABNT NBR 5123, em policarbonato com proteção UV, capacidade de carga de 1000W resistivo, tensão de funcionamento de 220V e 60Hz, proteção contra surtos de 2kA, índice de proteção IP 65, tomada padrão NEMA com 3 pinos em latão estanhado, funcionamento com histerese e retardo para evitar acionamento por picos de luminosidade transitórios, com garantia total de 2 anos.</t>
  </si>
  <si>
    <t>Luminária pública LED tipo pétala 150W com tomada integrada 3 posições - IP66 - IRC &gt; 70 - temperatura de cor 4000K - fluxo luminoso &gt; 110lm/W - curva fotométrica tipo II - corpo da luminária em alumínio de alta resistência - 5 anos de garantia - certificação inmetro portaria 62/2022 (demais especificações encontram-se no memorial luminotécnico) - acompanha parafusos de fixação</t>
  </si>
  <si>
    <t xml:space="preserve">Base para relé com suporte metálico </t>
  </si>
  <si>
    <t>Parafuso cabeça hexagonal de aço inoxidável com arruela - M8 (fixação dos refletores)</t>
  </si>
  <si>
    <t>Cabo unipolar 6,0mm²  isolação em PVC 0,6/1 kV - Terra (verde ou verde/amarelo)</t>
  </si>
  <si>
    <t>Cabo unipolar 6,0mm²  isolação em PVC 0,6/1 kV  - Fase (preto ou vermelho)</t>
  </si>
  <si>
    <t>Cabo unipolar 6,0mm²  isolação em PVC 0,6/1 kV - Neutro (azul claro)</t>
  </si>
  <si>
    <t>Fita de sinalização para rede elétrica subterrânea - rolo com 200m</t>
  </si>
  <si>
    <t>Tabela SINAPI adotada 09-2022 - Não desonerado (PCI.818-01)</t>
  </si>
  <si>
    <t>Fita Isolante autofusão 1kV, em rolo de 19mm x 5m</t>
  </si>
  <si>
    <t>Valor total do projeto: R$ 58.210,65</t>
  </si>
  <si>
    <t>Valor material: R$ 52.162,65</t>
  </si>
  <si>
    <t>Valor mão de obra: R$ 6.048,00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</si>
</sst>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&quot;R$&quot;\ #,##0.00"/>
    <numFmt numFmtId="166" formatCode="#,##0.0000"/>
    <numFmt numFmtId="167" formatCode="_(* #,##0.00_);_(* \(#,##0.00\);_(* \-??_);_(@_)"/>
    <numFmt numFmtId="168" formatCode="_(&quot;R$&quot;* #,##0.00_);_(&quot;R$&quot;* \(#,##0.00\);_(&quot;R$&quot;* \-??_);_(@_)"/>
    <numFmt numFmtId="169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3" applyNumberFormat="0" applyFill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6" applyNumberFormat="0" applyAlignment="0" applyProtection="0"/>
    <xf numFmtId="0" fontId="9" fillId="7" borderId="7" applyNumberFormat="0" applyAlignment="0" applyProtection="0"/>
    <xf numFmtId="0" fontId="10" fillId="7" borderId="6" applyNumberFormat="0" applyAlignment="0" applyProtection="0"/>
    <xf numFmtId="0" fontId="11" fillId="0" borderId="8" applyNumberFormat="0" applyFill="0" applyAlignment="0" applyProtection="0"/>
    <xf numFmtId="0" fontId="12" fillId="8" borderId="9" applyNumberFormat="0" applyAlignment="0" applyProtection="0"/>
    <xf numFmtId="0" fontId="13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6" fillId="33" borderId="0" applyNumberFormat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168" fontId="17" fillId="0" borderId="0" applyFill="0" applyBorder="0" applyAlignment="0" applyProtection="0"/>
    <xf numFmtId="0" fontId="17" fillId="0" borderId="0"/>
    <xf numFmtId="167" fontId="17" fillId="0" borderId="0" applyFill="0" applyBorder="0" applyAlignment="0" applyProtection="0"/>
    <xf numFmtId="167" fontId="17" fillId="0" borderId="0" applyFill="0" applyBorder="0" applyAlignment="0" applyProtection="0"/>
    <xf numFmtId="0" fontId="18" fillId="0" borderId="0" applyNumberFormat="0" applyFill="0" applyBorder="0" applyAlignment="0" applyProtection="0"/>
  </cellStyleXfs>
  <cellXfs count="116">
    <xf numFmtId="0" fontId="0" fillId="0" borderId="0" xfId="0"/>
    <xf numFmtId="0" fontId="20" fillId="0" borderId="0" xfId="0" applyFont="1"/>
    <xf numFmtId="164" fontId="20" fillId="0" borderId="0" xfId="0" applyNumberFormat="1" applyFont="1"/>
    <xf numFmtId="0" fontId="20" fillId="0" borderId="0" xfId="0" applyFont="1" applyFill="1"/>
    <xf numFmtId="164" fontId="20" fillId="0" borderId="0" xfId="0" applyNumberFormat="1" applyFont="1" applyFill="1"/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0" xfId="1" applyFont="1"/>
    <xf numFmtId="165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1" fontId="17" fillId="0" borderId="1" xfId="0" applyNumberFormat="1" applyFont="1" applyFill="1" applyBorder="1" applyAlignment="1" applyProtection="1">
      <protection locked="0"/>
    </xf>
    <xf numFmtId="165" fontId="17" fillId="0" borderId="1" xfId="0" applyNumberFormat="1" applyFont="1" applyBorder="1" applyAlignment="1" applyProtection="1">
      <alignment horizontal="center"/>
      <protection locked="0"/>
    </xf>
    <xf numFmtId="0" fontId="17" fillId="0" borderId="1" xfId="0" applyNumberFormat="1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wrapText="1"/>
      <protection locked="0"/>
    </xf>
    <xf numFmtId="164" fontId="17" fillId="0" borderId="1" xfId="43" applyFont="1" applyBorder="1" applyProtection="1">
      <protection locked="0"/>
    </xf>
    <xf numFmtId="164" fontId="17" fillId="0" borderId="1" xfId="1" applyFont="1" applyBorder="1" applyAlignment="1" applyProtection="1">
      <protection locked="0"/>
    </xf>
    <xf numFmtId="164" fontId="17" fillId="0" borderId="1" xfId="1" applyFont="1" applyBorder="1"/>
    <xf numFmtId="0" fontId="17" fillId="0" borderId="1" xfId="0" applyFont="1" applyFill="1" applyBorder="1" applyAlignment="1" applyProtection="1">
      <protection locked="0"/>
    </xf>
    <xf numFmtId="165" fontId="17" fillId="0" borderId="1" xfId="0" applyNumberFormat="1" applyFont="1" applyFill="1" applyBorder="1" applyAlignment="1" applyProtection="1">
      <alignment horizontal="center"/>
      <protection locked="0"/>
    </xf>
    <xf numFmtId="0" fontId="17" fillId="0" borderId="1" xfId="0" applyNumberFormat="1" applyFont="1" applyFill="1" applyBorder="1" applyAlignment="1" applyProtection="1">
      <alignment horizontal="center"/>
      <protection locked="0"/>
    </xf>
    <xf numFmtId="164" fontId="17" fillId="0" borderId="1" xfId="1" applyFont="1" applyFill="1" applyBorder="1" applyAlignment="1" applyProtection="1"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17" fillId="0" borderId="1" xfId="0" applyFont="1" applyFill="1" applyBorder="1" applyAlignment="1" applyProtection="1">
      <alignment wrapText="1"/>
      <protection locked="0"/>
    </xf>
    <xf numFmtId="164" fontId="17" fillId="0" borderId="1" xfId="43" applyFont="1" applyFill="1" applyBorder="1" applyProtection="1">
      <protection locked="0"/>
    </xf>
    <xf numFmtId="0" fontId="17" fillId="0" borderId="16" xfId="0" applyFont="1" applyFill="1" applyBorder="1" applyAlignment="1" applyProtection="1">
      <alignment wrapText="1"/>
      <protection locked="0"/>
    </xf>
    <xf numFmtId="164" fontId="17" fillId="0" borderId="15" xfId="43" applyFont="1" applyFill="1" applyBorder="1" applyProtection="1">
      <protection locked="0"/>
    </xf>
    <xf numFmtId="164" fontId="17" fillId="0" borderId="16" xfId="1" applyFont="1" applyBorder="1"/>
    <xf numFmtId="164" fontId="17" fillId="0" borderId="1" xfId="1" applyFont="1" applyFill="1" applyBorder="1"/>
    <xf numFmtId="0" fontId="17" fillId="0" borderId="0" xfId="0" applyFont="1"/>
    <xf numFmtId="0" fontId="17" fillId="0" borderId="0" xfId="0" applyFont="1" applyAlignment="1">
      <alignment horizontal="center"/>
    </xf>
    <xf numFmtId="164" fontId="23" fillId="0" borderId="0" xfId="1" applyFont="1" applyBorder="1"/>
    <xf numFmtId="164" fontId="17" fillId="0" borderId="0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165" fontId="23" fillId="0" borderId="0" xfId="0" applyNumberFormat="1" applyFont="1" applyFill="1" applyBorder="1" applyAlignment="1" applyProtection="1">
      <alignment vertical="center" wrapText="1"/>
      <protection locked="0"/>
    </xf>
    <xf numFmtId="165" fontId="17" fillId="0" borderId="0" xfId="0" applyNumberFormat="1" applyFont="1" applyFill="1" applyBorder="1" applyAlignment="1" applyProtection="1">
      <alignment horizontal="center" wrapText="1"/>
      <protection locked="0"/>
    </xf>
    <xf numFmtId="165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2" fontId="17" fillId="0" borderId="1" xfId="0" applyNumberFormat="1" applyFont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  <protection locked="0"/>
    </xf>
    <xf numFmtId="164" fontId="17" fillId="0" borderId="0" xfId="1" applyFont="1"/>
    <xf numFmtId="0" fontId="17" fillId="0" borderId="2" xfId="0" applyFont="1" applyBorder="1"/>
    <xf numFmtId="0" fontId="19" fillId="0" borderId="0" xfId="0" applyFont="1" applyAlignment="1">
      <alignment horizontal="center"/>
    </xf>
    <xf numFmtId="3" fontId="17" fillId="0" borderId="1" xfId="0" applyNumberFormat="1" applyFont="1" applyFill="1" applyBorder="1" applyAlignment="1" applyProtection="1">
      <alignment horizontal="center"/>
      <protection locked="0"/>
    </xf>
    <xf numFmtId="0" fontId="17" fillId="0" borderId="1" xfId="0" applyFont="1" applyFill="1" applyBorder="1" applyAlignment="1" applyProtection="1">
      <alignment horizontal="center"/>
      <protection locked="0"/>
    </xf>
    <xf numFmtId="3" fontId="17" fillId="0" borderId="16" xfId="0" applyNumberFormat="1" applyFont="1" applyFill="1" applyBorder="1" applyAlignment="1" applyProtection="1">
      <alignment horizontal="center"/>
      <protection locked="0"/>
    </xf>
    <xf numFmtId="3" fontId="17" fillId="0" borderId="0" xfId="0" applyNumberFormat="1" applyFont="1" applyAlignment="1">
      <alignment horizontal="center"/>
    </xf>
    <xf numFmtId="0" fontId="17" fillId="0" borderId="16" xfId="0" applyFont="1" applyFill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7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17" fillId="0" borderId="1" xfId="0" applyFont="1" applyBorder="1" applyAlignment="1" applyProtection="1">
      <alignment horizontal="center" wrapText="1"/>
      <protection locked="0"/>
    </xf>
    <xf numFmtId="165" fontId="2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Protection="1">
      <protection locked="0"/>
    </xf>
    <xf numFmtId="164" fontId="17" fillId="0" borderId="1" xfId="1" applyFont="1" applyBorder="1" applyProtection="1">
      <protection locked="0"/>
    </xf>
    <xf numFmtId="169" fontId="17" fillId="0" borderId="1" xfId="0" applyNumberFormat="1" applyFont="1" applyBorder="1" applyAlignment="1">
      <alignment horizontal="center" vertical="center"/>
    </xf>
    <xf numFmtId="44" fontId="22" fillId="0" borderId="0" xfId="1" applyNumberFormat="1" applyFont="1" applyBorder="1"/>
    <xf numFmtId="0" fontId="17" fillId="0" borderId="14" xfId="0" applyFont="1" applyBorder="1" applyAlignment="1" applyProtection="1">
      <alignment horizontal="center"/>
      <protection locked="0"/>
    </xf>
    <xf numFmtId="3" fontId="17" fillId="0" borderId="13" xfId="0" applyNumberFormat="1" applyFont="1" applyBorder="1" applyAlignment="1" applyProtection="1">
      <alignment horizontal="center"/>
      <protection locked="0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vertical="center"/>
      <protection locked="0"/>
    </xf>
    <xf numFmtId="164" fontId="17" fillId="0" borderId="1" xfId="1" applyFont="1" applyBorder="1" applyAlignment="1" applyProtection="1">
      <alignment vertical="center"/>
      <protection locked="0"/>
    </xf>
    <xf numFmtId="164" fontId="17" fillId="0" borderId="1" xfId="1" applyFont="1" applyBorder="1" applyAlignment="1">
      <alignment vertical="center"/>
    </xf>
    <xf numFmtId="0" fontId="17" fillId="0" borderId="1" xfId="0" applyFont="1" applyBorder="1" applyAlignment="1" applyProtection="1">
      <alignment vertical="center" wrapText="1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1" fontId="17" fillId="0" borderId="1" xfId="0" applyNumberFormat="1" applyFont="1" applyFill="1" applyBorder="1" applyAlignment="1" applyProtection="1">
      <alignment vertical="center"/>
      <protection locked="0"/>
    </xf>
    <xf numFmtId="1" fontId="23" fillId="34" borderId="1" xfId="0" applyNumberFormat="1" applyFont="1" applyFill="1" applyBorder="1" applyAlignment="1" applyProtection="1">
      <alignment horizontal="center" vertical="center"/>
    </xf>
    <xf numFmtId="165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166" fontId="23" fillId="0" borderId="1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164" fontId="23" fillId="0" borderId="1" xfId="1" applyFont="1" applyBorder="1" applyAlignment="1" applyProtection="1">
      <alignment horizontal="center" vertical="center"/>
      <protection locked="0"/>
    </xf>
    <xf numFmtId="10" fontId="23" fillId="0" borderId="1" xfId="2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horizontal="center" vertical="center"/>
    </xf>
    <xf numFmtId="3" fontId="17" fillId="0" borderId="1" xfId="0" applyNumberFormat="1" applyFont="1" applyBorder="1" applyAlignment="1" applyProtection="1">
      <alignment horizontal="center" vertical="center"/>
      <protection locked="0"/>
    </xf>
    <xf numFmtId="164" fontId="17" fillId="0" borderId="1" xfId="43" applyFont="1" applyBorder="1" applyAlignment="1" applyProtection="1">
      <alignment vertical="center"/>
      <protection locked="0"/>
    </xf>
    <xf numFmtId="165" fontId="17" fillId="0" borderId="1" xfId="0" applyNumberFormat="1" applyFont="1" applyFill="1" applyBorder="1" applyAlignment="1" applyProtection="1">
      <alignment horizontal="center" vertical="center"/>
      <protection locked="0"/>
    </xf>
    <xf numFmtId="164" fontId="17" fillId="0" borderId="1" xfId="1" applyFont="1" applyFill="1" applyBorder="1" applyAlignment="1" applyProtection="1">
      <alignment vertical="center"/>
      <protection locked="0"/>
    </xf>
    <xf numFmtId="0" fontId="17" fillId="0" borderId="1" xfId="0" applyFont="1" applyFill="1" applyBorder="1" applyAlignment="1" applyProtection="1">
      <alignment vertical="center" wrapText="1"/>
      <protection locked="0"/>
    </xf>
    <xf numFmtId="3" fontId="17" fillId="0" borderId="1" xfId="0" applyNumberFormat="1" applyFont="1" applyBorder="1" applyAlignment="1">
      <alignment horizontal="center" vertical="center"/>
    </xf>
    <xf numFmtId="164" fontId="17" fillId="0" borderId="1" xfId="1" applyFont="1" applyFill="1" applyBorder="1" applyAlignment="1">
      <alignment vertical="center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center"/>
    </xf>
    <xf numFmtId="44" fontId="20" fillId="0" borderId="0" xfId="0" applyNumberFormat="1" applyFont="1"/>
    <xf numFmtId="3" fontId="17" fillId="0" borderId="1" xfId="0" applyNumberFormat="1" applyFont="1" applyFill="1" applyBorder="1" applyAlignment="1" applyProtection="1">
      <alignment horizontal="center" vertical="center"/>
      <protection locked="0"/>
    </xf>
    <xf numFmtId="164" fontId="17" fillId="0" borderId="1" xfId="43" applyFont="1" applyFill="1" applyBorder="1" applyAlignment="1" applyProtection="1">
      <alignment vertical="center"/>
      <protection locked="0"/>
    </xf>
    <xf numFmtId="44" fontId="22" fillId="0" borderId="16" xfId="1" applyNumberFormat="1" applyFont="1" applyBorder="1"/>
    <xf numFmtId="0" fontId="17" fillId="0" borderId="1" xfId="0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vertical="center"/>
    </xf>
    <xf numFmtId="44" fontId="20" fillId="0" borderId="0" xfId="0" applyNumberFormat="1" applyFont="1" applyAlignment="1">
      <alignment vertical="center"/>
    </xf>
    <xf numFmtId="0" fontId="21" fillId="0" borderId="1" xfId="0" applyFont="1" applyBorder="1" applyAlignment="1">
      <alignment vertical="center"/>
    </xf>
    <xf numFmtId="0" fontId="23" fillId="0" borderId="12" xfId="0" quotePrefix="1" applyFont="1" applyBorder="1" applyAlignment="1">
      <alignment horizontal="left" vertical="center" wrapText="1"/>
    </xf>
    <xf numFmtId="0" fontId="23" fillId="0" borderId="13" xfId="0" quotePrefix="1" applyFont="1" applyBorder="1" applyAlignment="1">
      <alignment horizontal="left" vertical="center" wrapText="1"/>
    </xf>
    <xf numFmtId="0" fontId="23" fillId="0" borderId="14" xfId="0" quotePrefix="1" applyFont="1" applyBorder="1" applyAlignment="1">
      <alignment horizontal="left" vertical="center" wrapText="1"/>
    </xf>
    <xf numFmtId="164" fontId="19" fillId="0" borderId="0" xfId="1" applyFont="1" applyAlignment="1">
      <alignment horizontal="center"/>
    </xf>
    <xf numFmtId="0" fontId="23" fillId="0" borderId="12" xfId="0" quotePrefix="1" applyFont="1" applyBorder="1" applyAlignment="1">
      <alignment horizontal="left" vertical="center"/>
    </xf>
    <xf numFmtId="0" fontId="23" fillId="0" borderId="13" xfId="0" quotePrefix="1" applyFont="1" applyBorder="1" applyAlignment="1">
      <alignment horizontal="left" vertical="center"/>
    </xf>
    <xf numFmtId="0" fontId="23" fillId="0" borderId="14" xfId="0" quotePrefix="1" applyFont="1" applyBorder="1" applyAlignment="1">
      <alignment horizontal="left" vertical="center"/>
    </xf>
    <xf numFmtId="164" fontId="19" fillId="0" borderId="0" xfId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0" applyNumberFormat="1" applyFont="1" applyBorder="1" applyAlignment="1">
      <alignment horizontal="center" vertical="center" wrapText="1"/>
    </xf>
    <xf numFmtId="0" fontId="17" fillId="0" borderId="12" xfId="0" quotePrefix="1" applyFont="1" applyBorder="1" applyAlignment="1">
      <alignment horizontal="left" vertical="center"/>
    </xf>
    <xf numFmtId="0" fontId="17" fillId="0" borderId="13" xfId="0" quotePrefix="1" applyFont="1" applyBorder="1" applyAlignment="1">
      <alignment horizontal="left" vertical="center"/>
    </xf>
    <xf numFmtId="0" fontId="17" fillId="0" borderId="14" xfId="0" quotePrefix="1" applyFont="1" applyBorder="1" applyAlignment="1">
      <alignment horizontal="left" vertical="center"/>
    </xf>
    <xf numFmtId="1" fontId="22" fillId="2" borderId="12" xfId="0" applyNumberFormat="1" applyFont="1" applyFill="1" applyBorder="1" applyAlignment="1" applyProtection="1">
      <alignment horizontal="center" vertical="center"/>
    </xf>
    <xf numFmtId="1" fontId="22" fillId="2" borderId="13" xfId="0" applyNumberFormat="1" applyFont="1" applyFill="1" applyBorder="1" applyAlignment="1" applyProtection="1">
      <alignment horizontal="center" vertical="center"/>
    </xf>
    <xf numFmtId="1" fontId="22" fillId="2" borderId="14" xfId="0" applyNumberFormat="1" applyFont="1" applyFill="1" applyBorder="1" applyAlignment="1" applyProtection="1">
      <alignment horizontal="center" vertical="center"/>
    </xf>
    <xf numFmtId="165" fontId="17" fillId="0" borderId="1" xfId="0" applyNumberFormat="1" applyFont="1" applyFill="1" applyBorder="1" applyAlignment="1" applyProtection="1">
      <alignment horizontal="center" wrapText="1"/>
      <protection locked="0"/>
    </xf>
    <xf numFmtId="165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left"/>
      <protection locked="0"/>
    </xf>
  </cellXfs>
  <cellStyles count="51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Incorreto" xfId="8" builtinId="27" customBuiltin="1"/>
    <cellStyle name="Moeda" xfId="1" builtinId="4"/>
    <cellStyle name="Moeda 2" xfId="46"/>
    <cellStyle name="Moeda 3" xfId="44"/>
    <cellStyle name="Moeda 4" xfId="43"/>
    <cellStyle name="Neutra" xfId="9" builtinId="28" customBuiltin="1"/>
    <cellStyle name="Normal" xfId="0" builtinId="0"/>
    <cellStyle name="Normal 2" xfId="45"/>
    <cellStyle name="Normal 2 2" xfId="47"/>
    <cellStyle name="Nota" xfId="16" builtinId="10" customBuiltin="1"/>
    <cellStyle name="Porcentagem" xfId="2" builtinId="5"/>
    <cellStyle name="Saída" xfId="11" builtinId="21" customBuiltin="1"/>
    <cellStyle name="Separador de milhares 3" xfId="49"/>
    <cellStyle name="Texto de Aviso" xfId="15" builtinId="11" customBuiltin="1"/>
    <cellStyle name="Texto Explicativo" xfId="17" builtinId="53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ítulo 5" xfId="50"/>
    <cellStyle name="Total" xfId="18" builtinId="25" customBuiltin="1"/>
    <cellStyle name="Vírgula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281421</xdr:colOff>
      <xdr:row>0</xdr:row>
      <xdr:rowOff>54120</xdr:rowOff>
    </xdr:from>
    <xdr:to>
      <xdr:col>3</xdr:col>
      <xdr:colOff>1688523</xdr:colOff>
      <xdr:row>4</xdr:row>
      <xdr:rowOff>150450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C3D45B04-6A35-4A68-A3D3-59CAE9155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421" y="54120"/>
          <a:ext cx="2976562" cy="854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8</xdr:col>
      <xdr:colOff>1006619</xdr:colOff>
      <xdr:row>0</xdr:row>
      <xdr:rowOff>0</xdr:rowOff>
    </xdr:from>
    <xdr:to>
      <xdr:col>10</xdr:col>
      <xdr:colOff>671079</xdr:colOff>
      <xdr:row>5</xdr:row>
      <xdr:rowOff>32470</xdr:rowOff>
    </xdr:to>
    <xdr:sp macro="" textlink="" fLocksText="0">
      <xdr:nvSpPr>
        <xdr:cNvPr id="4" name="Text 8">
          <a:extLst>
            <a:ext uri="{FF2B5EF4-FFF2-40B4-BE49-F238E27FC236}">
              <a16:creationId xmlns:a16="http://schemas.microsoft.com/office/drawing/2014/main" id="{7BE72C21-6947-4C4F-9959-6FCE64CD118B}"/>
            </a:ext>
          </a:extLst>
        </xdr:cNvPr>
        <xdr:cNvSpPr txBox="1">
          <a:spLocks noChangeArrowheads="1"/>
        </xdr:cNvSpPr>
      </xdr:nvSpPr>
      <xdr:spPr bwMode="auto">
        <a:xfrm>
          <a:off x="15250824" y="0"/>
          <a:ext cx="2413721" cy="97414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tIns="0" rIns="0" bIns="0" anchor="t"/>
        <a:lstStyle/>
        <a:p>
          <a:pPr algn="ctr" rtl="0">
            <a:defRPr sz="1000"/>
          </a:pPr>
          <a:endParaRPr lang="pt-BR" sz="1200" b="1" i="0" u="none" strike="noStrike" baseline="0">
            <a:solidFill>
              <a:srgbClr val="260DBB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260DBB"/>
              </a:solidFill>
              <a:latin typeface="Arial"/>
              <a:cs typeface="Arial"/>
            </a:rPr>
            <a:t>AJG ENGENHARIA LTDA – EPP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260DBB"/>
              </a:solidFill>
              <a:latin typeface="Arial"/>
              <a:cs typeface="Arial"/>
            </a:rPr>
            <a:t>CNPJ: 19.780.730/0001-80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260DBB"/>
              </a:solidFill>
              <a:latin typeface="Arial"/>
              <a:cs typeface="Arial"/>
            </a:rPr>
            <a:t>CREA-RS: 212309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ART nº:  12169248</a:t>
          </a:r>
        </a:p>
        <a:p>
          <a:pPr algn="ctr" rtl="0">
            <a:defRPr sz="1000"/>
          </a:pPr>
          <a:endParaRPr lang="pt-BR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IELA\Documentos%20Compartilhados\SIGMA\2019\Projetos%20de%20Redes%20e%20Subesta&#231;&#245;es\42-2019%20Pra&#231;as%20Santo%20Augusto\Pra&#231;a%20Central\Planilha_LICITACON_v.37%20com%20mat%20e%20mo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IELA\Documentos%20Compartilhados\SIGMA\2018\Projetos%20De%20Redes%20e%20Subesta&#231;&#245;es\122-2018%20PM%20Santo%20Augusto%20-%20Escola%20Ant&#244;nio%20Liberato\Entregue\Planilha_LICITACON_v.3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ção"/>
      <sheetName val="Orçamento-base"/>
      <sheetName val="Proposta"/>
      <sheetName val="Pesquisa Familia e Subfamilia"/>
      <sheetName val="Tipo de Objeto x Familia"/>
      <sheetName val="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ção"/>
      <sheetName val="Orçamento-base"/>
      <sheetName val="Proposta"/>
      <sheetName val="Pesquisa Familia e Subfamilia"/>
      <sheetName val="Tipo de Objeto x Familia"/>
      <sheetName val="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"/>
  <sheetViews>
    <sheetView tabSelected="1" zoomScale="88" zoomScaleNormal="88" workbookViewId="0">
      <selection activeCell="D22" sqref="D22"/>
    </sheetView>
  </sheetViews>
  <sheetFormatPr defaultRowHeight="14.25" x14ac:dyDescent="0.2"/>
  <cols>
    <col min="1" max="1" width="5.7109375" style="5" customWidth="1"/>
    <col min="2" max="2" width="10.5703125" style="6" bestFit="1" customWidth="1"/>
    <col min="3" max="3" width="7.28515625" style="6" bestFit="1" customWidth="1"/>
    <col min="4" max="4" width="129.5703125" style="5" customWidth="1"/>
    <col min="5" max="5" width="11.5703125" style="6" bestFit="1" customWidth="1"/>
    <col min="6" max="6" width="8.42578125" style="51" bestFit="1" customWidth="1"/>
    <col min="7" max="8" width="20.28515625" style="7" customWidth="1"/>
    <col min="9" max="9" width="21.42578125" style="7" bestFit="1" customWidth="1"/>
    <col min="10" max="10" width="19.85546875" style="7" customWidth="1"/>
    <col min="11" max="11" width="13.85546875" style="6" bestFit="1" customWidth="1"/>
    <col min="12" max="12" width="9.140625" style="1"/>
    <col min="13" max="13" width="43.42578125" style="1" customWidth="1"/>
    <col min="14" max="14" width="20.28515625" style="1" customWidth="1"/>
    <col min="15" max="15" width="17.5703125" style="1" customWidth="1"/>
    <col min="16" max="16" width="15.85546875" style="1" customWidth="1"/>
    <col min="17" max="17" width="9.140625" style="1"/>
    <col min="18" max="21" width="9.140625" style="1" customWidth="1"/>
    <col min="22" max="16384" width="9.140625" style="1"/>
  </cols>
  <sheetData>
    <row r="1" spans="1:16" ht="15" customHeight="1" x14ac:dyDescent="0.2">
      <c r="A1" s="105" t="s">
        <v>80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6" ht="15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6" ht="14.25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6" ht="14.25" customHeight="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6" ht="14.25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</row>
    <row r="6" spans="1:16" x14ac:dyDescent="0.2">
      <c r="A6" s="68" t="s">
        <v>6</v>
      </c>
      <c r="B6" s="69" t="s">
        <v>7</v>
      </c>
      <c r="C6" s="70" t="s">
        <v>8</v>
      </c>
      <c r="D6" s="71" t="s">
        <v>9</v>
      </c>
      <c r="E6" s="72" t="s">
        <v>10</v>
      </c>
      <c r="F6" s="73" t="s">
        <v>11</v>
      </c>
      <c r="G6" s="74" t="s">
        <v>42</v>
      </c>
      <c r="H6" s="74" t="s">
        <v>41</v>
      </c>
      <c r="I6" s="75" t="s">
        <v>30</v>
      </c>
      <c r="J6" s="75" t="s">
        <v>31</v>
      </c>
      <c r="K6" s="76" t="s">
        <v>13</v>
      </c>
    </row>
    <row r="7" spans="1:16" ht="15.75" x14ac:dyDescent="0.2">
      <c r="A7" s="109" t="s">
        <v>45</v>
      </c>
      <c r="B7" s="110"/>
      <c r="C7" s="110"/>
      <c r="D7" s="110"/>
      <c r="E7" s="110"/>
      <c r="F7" s="110"/>
      <c r="G7" s="110"/>
      <c r="H7" s="110"/>
      <c r="I7" s="110"/>
      <c r="J7" s="110"/>
      <c r="K7" s="111"/>
      <c r="M7" s="85" t="s">
        <v>6</v>
      </c>
      <c r="N7" s="85" t="s">
        <v>75</v>
      </c>
      <c r="O7" s="85" t="s">
        <v>12</v>
      </c>
      <c r="P7" s="85" t="s">
        <v>16</v>
      </c>
    </row>
    <row r="8" spans="1:16" x14ac:dyDescent="0.2">
      <c r="A8" s="11">
        <v>1</v>
      </c>
      <c r="B8" s="12" t="s">
        <v>0</v>
      </c>
      <c r="C8" s="13">
        <v>247</v>
      </c>
      <c r="D8" s="23" t="s">
        <v>24</v>
      </c>
      <c r="E8" s="44">
        <v>8</v>
      </c>
      <c r="F8" s="45" t="s">
        <v>5</v>
      </c>
      <c r="G8" s="15">
        <v>17.079999999999998</v>
      </c>
      <c r="H8" s="16">
        <f t="shared" ref="H8:H39" si="0">1.25*G8</f>
        <v>21.349999999999998</v>
      </c>
      <c r="I8" s="28">
        <f t="shared" ref="I8:I9" si="1">E8*G8</f>
        <v>136.63999999999999</v>
      </c>
      <c r="J8" s="17">
        <f t="shared" ref="J8:J39" si="2">1.25*I8</f>
        <v>170.79999999999998</v>
      </c>
      <c r="K8" s="52" t="s">
        <v>23</v>
      </c>
      <c r="M8" s="1" t="s">
        <v>76</v>
      </c>
      <c r="N8" s="86">
        <f>J8+J9</f>
        <v>372.5</v>
      </c>
      <c r="O8" s="2">
        <f>SUM(J10:J39)</f>
        <v>1872.5499999999997</v>
      </c>
      <c r="P8" s="86">
        <f>N8+O8</f>
        <v>2245.0499999999997</v>
      </c>
    </row>
    <row r="9" spans="1:16" x14ac:dyDescent="0.2">
      <c r="A9" s="11">
        <v>2</v>
      </c>
      <c r="B9" s="12" t="s">
        <v>0</v>
      </c>
      <c r="C9" s="13">
        <v>2436</v>
      </c>
      <c r="D9" s="23" t="s">
        <v>25</v>
      </c>
      <c r="E9" s="44">
        <v>8</v>
      </c>
      <c r="F9" s="45" t="s">
        <v>5</v>
      </c>
      <c r="G9" s="15">
        <v>20.170000000000002</v>
      </c>
      <c r="H9" s="16">
        <f t="shared" si="0"/>
        <v>25.212500000000002</v>
      </c>
      <c r="I9" s="28">
        <f t="shared" si="1"/>
        <v>161.36000000000001</v>
      </c>
      <c r="J9" s="17">
        <f t="shared" si="2"/>
        <v>201.70000000000002</v>
      </c>
      <c r="K9" s="52" t="s">
        <v>23</v>
      </c>
      <c r="M9" s="1" t="s">
        <v>77</v>
      </c>
      <c r="N9" s="86">
        <f>J41+J42+J43+J44</f>
        <v>3502.3</v>
      </c>
      <c r="O9" s="2">
        <f>SUM(J45:J59)</f>
        <v>26736.4339</v>
      </c>
      <c r="P9" s="86">
        <f t="shared" ref="P9:P12" si="3">N9+O9</f>
        <v>30238.733899999999</v>
      </c>
    </row>
    <row r="10" spans="1:16" ht="25.5" x14ac:dyDescent="0.2">
      <c r="A10" s="67">
        <v>3</v>
      </c>
      <c r="B10" s="8" t="s">
        <v>2</v>
      </c>
      <c r="C10" s="61" t="s">
        <v>3</v>
      </c>
      <c r="D10" s="65" t="s">
        <v>46</v>
      </c>
      <c r="E10" s="66">
        <v>1</v>
      </c>
      <c r="F10" s="61" t="s">
        <v>1</v>
      </c>
      <c r="G10" s="63">
        <v>399.99</v>
      </c>
      <c r="H10" s="63">
        <f t="shared" si="0"/>
        <v>499.98750000000001</v>
      </c>
      <c r="I10" s="64">
        <f t="shared" ref="I10:I35" si="4">E10*G10</f>
        <v>399.99</v>
      </c>
      <c r="J10" s="64">
        <f t="shared" si="2"/>
        <v>499.98750000000001</v>
      </c>
      <c r="K10" s="61" t="s">
        <v>12</v>
      </c>
      <c r="M10" s="91" t="s">
        <v>78</v>
      </c>
      <c r="N10" s="92">
        <f>J61+J62</f>
        <v>1086.5999999999999</v>
      </c>
      <c r="O10" s="92">
        <f>SUM(J63:J68)</f>
        <v>5586.7874999999995</v>
      </c>
      <c r="P10" s="93">
        <f t="shared" si="3"/>
        <v>6673.3874999999989</v>
      </c>
    </row>
    <row r="11" spans="1:16" x14ac:dyDescent="0.2">
      <c r="A11" s="11">
        <v>4</v>
      </c>
      <c r="B11" s="12" t="s">
        <v>0</v>
      </c>
      <c r="C11" s="49">
        <v>2685</v>
      </c>
      <c r="D11" s="14" t="s">
        <v>66</v>
      </c>
      <c r="E11" s="59">
        <v>2</v>
      </c>
      <c r="F11" s="60" t="s">
        <v>4</v>
      </c>
      <c r="G11" s="55">
        <v>9.36</v>
      </c>
      <c r="H11" s="16">
        <f t="shared" si="0"/>
        <v>11.7</v>
      </c>
      <c r="I11" s="17">
        <f t="shared" ref="I11" si="5">E11*G11</f>
        <v>18.72</v>
      </c>
      <c r="J11" s="17">
        <f t="shared" si="2"/>
        <v>23.4</v>
      </c>
      <c r="K11" s="49" t="s">
        <v>12</v>
      </c>
      <c r="M11" s="1" t="s">
        <v>79</v>
      </c>
      <c r="N11" s="86">
        <f>J70+J71</f>
        <v>1086.5999999999999</v>
      </c>
      <c r="O11" s="2">
        <f>SUM(J72:J78)</f>
        <v>17966.874999999996</v>
      </c>
      <c r="P11" s="86">
        <f t="shared" si="3"/>
        <v>19053.474999999995</v>
      </c>
    </row>
    <row r="12" spans="1:16" x14ac:dyDescent="0.2">
      <c r="A12" s="11">
        <v>5</v>
      </c>
      <c r="B12" s="12" t="s">
        <v>0</v>
      </c>
      <c r="C12" s="49">
        <v>39276</v>
      </c>
      <c r="D12" s="14" t="s">
        <v>50</v>
      </c>
      <c r="E12" s="59">
        <v>2</v>
      </c>
      <c r="F12" s="49" t="s">
        <v>1</v>
      </c>
      <c r="G12" s="55">
        <v>7.18</v>
      </c>
      <c r="H12" s="16">
        <f t="shared" si="0"/>
        <v>8.9749999999999996</v>
      </c>
      <c r="I12" s="17">
        <f t="shared" ref="I12" si="6">E12*G12</f>
        <v>14.36</v>
      </c>
      <c r="J12" s="17">
        <f t="shared" si="2"/>
        <v>17.95</v>
      </c>
      <c r="K12" s="49" t="s">
        <v>12</v>
      </c>
      <c r="N12" s="86">
        <f>SUM(N8:N11)</f>
        <v>6048</v>
      </c>
      <c r="O12" s="86">
        <f>SUM(O8:O11)</f>
        <v>52162.646399999998</v>
      </c>
      <c r="P12" s="86">
        <f t="shared" si="3"/>
        <v>58210.646399999998</v>
      </c>
    </row>
    <row r="13" spans="1:16" x14ac:dyDescent="0.2">
      <c r="A13" s="11">
        <v>6</v>
      </c>
      <c r="B13" s="12" t="s">
        <v>0</v>
      </c>
      <c r="C13" s="49">
        <v>39210</v>
      </c>
      <c r="D13" s="14" t="s">
        <v>51</v>
      </c>
      <c r="E13" s="59">
        <v>4</v>
      </c>
      <c r="F13" s="49" t="s">
        <v>1</v>
      </c>
      <c r="G13" s="55">
        <v>1.07</v>
      </c>
      <c r="H13" s="16">
        <f t="shared" si="0"/>
        <v>1.3375000000000001</v>
      </c>
      <c r="I13" s="17">
        <f t="shared" ref="I13" si="7">E13*G13</f>
        <v>4.28</v>
      </c>
      <c r="J13" s="17">
        <f t="shared" si="2"/>
        <v>5.3500000000000005</v>
      </c>
      <c r="K13" s="49" t="s">
        <v>12</v>
      </c>
    </row>
    <row r="14" spans="1:16" x14ac:dyDescent="0.2">
      <c r="A14" s="11">
        <v>7</v>
      </c>
      <c r="B14" s="12" t="s">
        <v>0</v>
      </c>
      <c r="C14" s="10">
        <v>39176</v>
      </c>
      <c r="D14" s="14" t="s">
        <v>52</v>
      </c>
      <c r="E14" s="58">
        <v>2</v>
      </c>
      <c r="F14" s="49" t="s">
        <v>1</v>
      </c>
      <c r="G14" s="55">
        <v>1.44</v>
      </c>
      <c r="H14" s="16">
        <f t="shared" si="0"/>
        <v>1.7999999999999998</v>
      </c>
      <c r="I14" s="17">
        <f t="shared" si="4"/>
        <v>2.88</v>
      </c>
      <c r="J14" s="17">
        <f t="shared" si="2"/>
        <v>3.5999999999999996</v>
      </c>
      <c r="K14" s="49" t="s">
        <v>12</v>
      </c>
    </row>
    <row r="15" spans="1:16" x14ac:dyDescent="0.2">
      <c r="A15" s="11">
        <v>8</v>
      </c>
      <c r="B15" s="12" t="s">
        <v>0</v>
      </c>
      <c r="C15" s="49">
        <v>21010</v>
      </c>
      <c r="D15" s="14" t="s">
        <v>67</v>
      </c>
      <c r="E15" s="59">
        <v>6</v>
      </c>
      <c r="F15" s="60" t="s">
        <v>4</v>
      </c>
      <c r="G15" s="55">
        <v>34.85</v>
      </c>
      <c r="H15" s="16">
        <f t="shared" si="0"/>
        <v>43.5625</v>
      </c>
      <c r="I15" s="17">
        <f t="shared" si="4"/>
        <v>209.10000000000002</v>
      </c>
      <c r="J15" s="17">
        <f t="shared" si="2"/>
        <v>261.375</v>
      </c>
      <c r="K15" s="49" t="s">
        <v>12</v>
      </c>
    </row>
    <row r="16" spans="1:16" x14ac:dyDescent="0.2">
      <c r="A16" s="11">
        <v>9</v>
      </c>
      <c r="B16" s="12" t="s">
        <v>0</v>
      </c>
      <c r="C16" s="49">
        <v>3910</v>
      </c>
      <c r="D16" s="14" t="s">
        <v>68</v>
      </c>
      <c r="E16" s="59">
        <v>3</v>
      </c>
      <c r="F16" s="49" t="s">
        <v>1</v>
      </c>
      <c r="G16" s="55">
        <v>12.36</v>
      </c>
      <c r="H16" s="16">
        <f t="shared" si="0"/>
        <v>15.45</v>
      </c>
      <c r="I16" s="17">
        <f t="shared" ref="I16" si="8">E16*G16</f>
        <v>37.08</v>
      </c>
      <c r="J16" s="17">
        <f t="shared" si="2"/>
        <v>46.349999999999994</v>
      </c>
      <c r="K16" s="49" t="s">
        <v>12</v>
      </c>
    </row>
    <row r="17" spans="1:11" x14ac:dyDescent="0.2">
      <c r="A17" s="11">
        <v>10</v>
      </c>
      <c r="B17" s="12" t="s">
        <v>0</v>
      </c>
      <c r="C17" s="49">
        <v>1805</v>
      </c>
      <c r="D17" s="14" t="s">
        <v>53</v>
      </c>
      <c r="E17" s="59">
        <v>1</v>
      </c>
      <c r="F17" s="49" t="s">
        <v>1</v>
      </c>
      <c r="G17" s="55">
        <v>32.72</v>
      </c>
      <c r="H17" s="16">
        <f t="shared" si="0"/>
        <v>40.9</v>
      </c>
      <c r="I17" s="17">
        <f t="shared" si="4"/>
        <v>32.72</v>
      </c>
      <c r="J17" s="17">
        <f t="shared" si="2"/>
        <v>40.9</v>
      </c>
      <c r="K17" s="49" t="s">
        <v>12</v>
      </c>
    </row>
    <row r="18" spans="1:11" x14ac:dyDescent="0.2">
      <c r="A18" s="11">
        <v>11</v>
      </c>
      <c r="B18" s="8" t="s">
        <v>2</v>
      </c>
      <c r="C18" s="61" t="s">
        <v>3</v>
      </c>
      <c r="D18" s="14" t="s">
        <v>54</v>
      </c>
      <c r="E18" s="59">
        <v>1</v>
      </c>
      <c r="F18" s="49" t="s">
        <v>1</v>
      </c>
      <c r="G18" s="55">
        <v>12.79</v>
      </c>
      <c r="H18" s="16">
        <f t="shared" si="0"/>
        <v>15.987499999999999</v>
      </c>
      <c r="I18" s="17">
        <f t="shared" si="4"/>
        <v>12.79</v>
      </c>
      <c r="J18" s="17">
        <f t="shared" si="2"/>
        <v>15.987499999999999</v>
      </c>
      <c r="K18" s="49" t="s">
        <v>12</v>
      </c>
    </row>
    <row r="19" spans="1:11" x14ac:dyDescent="0.2">
      <c r="A19" s="11">
        <v>12</v>
      </c>
      <c r="B19" s="12" t="s">
        <v>0</v>
      </c>
      <c r="C19" s="49">
        <v>21008</v>
      </c>
      <c r="D19" s="14" t="s">
        <v>55</v>
      </c>
      <c r="E19" s="59">
        <v>4</v>
      </c>
      <c r="F19" s="60" t="s">
        <v>4</v>
      </c>
      <c r="G19" s="55">
        <v>19.93</v>
      </c>
      <c r="H19" s="16">
        <f t="shared" si="0"/>
        <v>24.912500000000001</v>
      </c>
      <c r="I19" s="17">
        <f t="shared" ref="I19:I23" si="9">E19*G19</f>
        <v>79.72</v>
      </c>
      <c r="J19" s="17">
        <f t="shared" si="2"/>
        <v>99.65</v>
      </c>
      <c r="K19" s="49" t="s">
        <v>12</v>
      </c>
    </row>
    <row r="20" spans="1:11" x14ac:dyDescent="0.2">
      <c r="A20" s="11">
        <v>13</v>
      </c>
      <c r="B20" s="12" t="s">
        <v>0</v>
      </c>
      <c r="C20" s="49">
        <v>3908</v>
      </c>
      <c r="D20" s="14" t="s">
        <v>69</v>
      </c>
      <c r="E20" s="59">
        <v>3</v>
      </c>
      <c r="F20" s="49" t="s">
        <v>1</v>
      </c>
      <c r="G20" s="55">
        <v>5.59</v>
      </c>
      <c r="H20" s="16">
        <f t="shared" si="0"/>
        <v>6.9874999999999998</v>
      </c>
      <c r="I20" s="17">
        <f t="shared" si="9"/>
        <v>16.77</v>
      </c>
      <c r="J20" s="17">
        <f t="shared" si="2"/>
        <v>20.962499999999999</v>
      </c>
      <c r="K20" s="49" t="s">
        <v>12</v>
      </c>
    </row>
    <row r="21" spans="1:11" x14ac:dyDescent="0.2">
      <c r="A21" s="11">
        <v>14</v>
      </c>
      <c r="B21" s="12" t="s">
        <v>0</v>
      </c>
      <c r="C21" s="49">
        <v>1803</v>
      </c>
      <c r="D21" s="14" t="s">
        <v>56</v>
      </c>
      <c r="E21" s="59">
        <v>1</v>
      </c>
      <c r="F21" s="49" t="s">
        <v>1</v>
      </c>
      <c r="G21" s="55">
        <v>14.25</v>
      </c>
      <c r="H21" s="16">
        <f t="shared" si="0"/>
        <v>17.8125</v>
      </c>
      <c r="I21" s="17">
        <f t="shared" si="9"/>
        <v>14.25</v>
      </c>
      <c r="J21" s="17">
        <f t="shared" si="2"/>
        <v>17.8125</v>
      </c>
      <c r="K21" s="49" t="s">
        <v>12</v>
      </c>
    </row>
    <row r="22" spans="1:11" x14ac:dyDescent="0.2">
      <c r="A22" s="11">
        <v>15</v>
      </c>
      <c r="B22" s="8" t="s">
        <v>2</v>
      </c>
      <c r="C22" s="61" t="s">
        <v>3</v>
      </c>
      <c r="D22" s="14" t="s">
        <v>54</v>
      </c>
      <c r="E22" s="59">
        <v>1</v>
      </c>
      <c r="F22" s="49" t="s">
        <v>1</v>
      </c>
      <c r="G22" s="55">
        <v>9.7899999999999991</v>
      </c>
      <c r="H22" s="16">
        <f t="shared" si="0"/>
        <v>12.237499999999999</v>
      </c>
      <c r="I22" s="17">
        <f t="shared" si="9"/>
        <v>9.7899999999999991</v>
      </c>
      <c r="J22" s="17">
        <f t="shared" si="2"/>
        <v>12.237499999999999</v>
      </c>
      <c r="K22" s="49" t="s">
        <v>12</v>
      </c>
    </row>
    <row r="23" spans="1:11" x14ac:dyDescent="0.2">
      <c r="A23" s="11">
        <v>16</v>
      </c>
      <c r="B23" s="12" t="s">
        <v>0</v>
      </c>
      <c r="C23" s="49">
        <v>39208</v>
      </c>
      <c r="D23" s="14" t="s">
        <v>57</v>
      </c>
      <c r="E23" s="59">
        <v>2</v>
      </c>
      <c r="F23" s="49" t="s">
        <v>1</v>
      </c>
      <c r="G23" s="55">
        <v>0.57999999999999996</v>
      </c>
      <c r="H23" s="16">
        <f t="shared" si="0"/>
        <v>0.72499999999999998</v>
      </c>
      <c r="I23" s="17">
        <f t="shared" si="9"/>
        <v>1.1599999999999999</v>
      </c>
      <c r="J23" s="17">
        <f t="shared" si="2"/>
        <v>1.45</v>
      </c>
      <c r="K23" s="49" t="s">
        <v>12</v>
      </c>
    </row>
    <row r="24" spans="1:11" x14ac:dyDescent="0.2">
      <c r="A24" s="11">
        <v>17</v>
      </c>
      <c r="B24" s="8" t="s">
        <v>2</v>
      </c>
      <c r="C24" s="61" t="s">
        <v>3</v>
      </c>
      <c r="D24" s="54" t="s">
        <v>59</v>
      </c>
      <c r="E24" s="59">
        <v>1</v>
      </c>
      <c r="F24" s="49" t="s">
        <v>1</v>
      </c>
      <c r="G24" s="55">
        <v>102</v>
      </c>
      <c r="H24" s="16">
        <f t="shared" si="0"/>
        <v>127.5</v>
      </c>
      <c r="I24" s="17">
        <f t="shared" ref="I24" si="10">E24*G24</f>
        <v>102</v>
      </c>
      <c r="J24" s="17">
        <f t="shared" si="2"/>
        <v>127.5</v>
      </c>
      <c r="K24" s="49" t="s">
        <v>12</v>
      </c>
    </row>
    <row r="25" spans="1:11" x14ac:dyDescent="0.2">
      <c r="A25" s="11">
        <v>18</v>
      </c>
      <c r="B25" s="8" t="s">
        <v>2</v>
      </c>
      <c r="C25" s="61" t="s">
        <v>3</v>
      </c>
      <c r="D25" s="54" t="s">
        <v>60</v>
      </c>
      <c r="E25" s="59">
        <v>6</v>
      </c>
      <c r="F25" s="49" t="s">
        <v>1</v>
      </c>
      <c r="G25" s="55">
        <v>0.78</v>
      </c>
      <c r="H25" s="16">
        <f t="shared" si="0"/>
        <v>0.97500000000000009</v>
      </c>
      <c r="I25" s="17">
        <f t="shared" ref="I25" si="11">E25*G25</f>
        <v>4.68</v>
      </c>
      <c r="J25" s="17">
        <f t="shared" si="2"/>
        <v>5.85</v>
      </c>
      <c r="K25" s="49" t="s">
        <v>12</v>
      </c>
    </row>
    <row r="26" spans="1:11" x14ac:dyDescent="0.2">
      <c r="A26" s="11">
        <v>19</v>
      </c>
      <c r="B26" s="8" t="s">
        <v>0</v>
      </c>
      <c r="C26" s="61">
        <v>982</v>
      </c>
      <c r="D26" s="62" t="s">
        <v>47</v>
      </c>
      <c r="E26" s="61">
        <v>4</v>
      </c>
      <c r="F26" s="61" t="s">
        <v>4</v>
      </c>
      <c r="G26" s="63">
        <v>5.45</v>
      </c>
      <c r="H26" s="16">
        <f t="shared" si="0"/>
        <v>6.8125</v>
      </c>
      <c r="I26" s="64">
        <f>E26*G26</f>
        <v>21.8</v>
      </c>
      <c r="J26" s="17">
        <f t="shared" si="2"/>
        <v>27.25</v>
      </c>
      <c r="K26" s="61" t="s">
        <v>12</v>
      </c>
    </row>
    <row r="27" spans="1:11" x14ac:dyDescent="0.2">
      <c r="A27" s="11">
        <v>20</v>
      </c>
      <c r="B27" s="8" t="s">
        <v>0</v>
      </c>
      <c r="C27" s="61">
        <v>982</v>
      </c>
      <c r="D27" s="62" t="s">
        <v>48</v>
      </c>
      <c r="E27" s="61">
        <v>4</v>
      </c>
      <c r="F27" s="61" t="s">
        <v>4</v>
      </c>
      <c r="G27" s="63">
        <v>5.45</v>
      </c>
      <c r="H27" s="16">
        <f t="shared" si="0"/>
        <v>6.8125</v>
      </c>
      <c r="I27" s="64">
        <f t="shared" ref="I27:I29" si="12">E27*G27</f>
        <v>21.8</v>
      </c>
      <c r="J27" s="17">
        <f t="shared" si="2"/>
        <v>27.25</v>
      </c>
      <c r="K27" s="61" t="s">
        <v>12</v>
      </c>
    </row>
    <row r="28" spans="1:11" x14ac:dyDescent="0.2">
      <c r="A28" s="11">
        <v>21</v>
      </c>
      <c r="B28" s="8" t="s">
        <v>0</v>
      </c>
      <c r="C28" s="61">
        <v>981</v>
      </c>
      <c r="D28" s="62" t="s">
        <v>49</v>
      </c>
      <c r="E28" s="61">
        <v>1</v>
      </c>
      <c r="F28" s="61" t="s">
        <v>4</v>
      </c>
      <c r="G28" s="63">
        <v>3.79</v>
      </c>
      <c r="H28" s="16">
        <f t="shared" si="0"/>
        <v>4.7374999999999998</v>
      </c>
      <c r="I28" s="64">
        <f t="shared" si="12"/>
        <v>3.79</v>
      </c>
      <c r="J28" s="17">
        <f t="shared" si="2"/>
        <v>4.7374999999999998</v>
      </c>
      <c r="K28" s="61" t="s">
        <v>12</v>
      </c>
    </row>
    <row r="29" spans="1:11" x14ac:dyDescent="0.2">
      <c r="A29" s="11">
        <v>22</v>
      </c>
      <c r="B29" s="19" t="s">
        <v>0</v>
      </c>
      <c r="C29" s="20">
        <v>994</v>
      </c>
      <c r="D29" s="18" t="s">
        <v>103</v>
      </c>
      <c r="E29" s="45">
        <v>8</v>
      </c>
      <c r="F29" s="45" t="s">
        <v>4</v>
      </c>
      <c r="G29" s="21">
        <v>6.06</v>
      </c>
      <c r="H29" s="16">
        <f t="shared" si="0"/>
        <v>7.5749999999999993</v>
      </c>
      <c r="I29" s="28">
        <f t="shared" si="12"/>
        <v>48.48</v>
      </c>
      <c r="J29" s="17">
        <f t="shared" si="2"/>
        <v>60.599999999999994</v>
      </c>
      <c r="K29" s="45" t="s">
        <v>12</v>
      </c>
    </row>
    <row r="30" spans="1:11" x14ac:dyDescent="0.2">
      <c r="A30" s="11">
        <v>23</v>
      </c>
      <c r="B30" s="19" t="s">
        <v>0</v>
      </c>
      <c r="C30" s="20">
        <v>994</v>
      </c>
      <c r="D30" s="18" t="s">
        <v>104</v>
      </c>
      <c r="E30" s="45">
        <v>8</v>
      </c>
      <c r="F30" s="45" t="s">
        <v>4</v>
      </c>
      <c r="G30" s="21">
        <v>6.06</v>
      </c>
      <c r="H30" s="16">
        <f t="shared" si="0"/>
        <v>7.5749999999999993</v>
      </c>
      <c r="I30" s="28">
        <f t="shared" ref="I30" si="13">E30*G30</f>
        <v>48.48</v>
      </c>
      <c r="J30" s="17">
        <f t="shared" si="2"/>
        <v>60.599999999999994</v>
      </c>
      <c r="K30" s="45" t="s">
        <v>12</v>
      </c>
    </row>
    <row r="31" spans="1:11" x14ac:dyDescent="0.2">
      <c r="A31" s="11">
        <v>24</v>
      </c>
      <c r="B31" s="19" t="s">
        <v>0</v>
      </c>
      <c r="C31" s="20">
        <v>994</v>
      </c>
      <c r="D31" s="18" t="s">
        <v>105</v>
      </c>
      <c r="E31" s="45">
        <v>8</v>
      </c>
      <c r="F31" s="45" t="s">
        <v>4</v>
      </c>
      <c r="G31" s="21">
        <v>6.06</v>
      </c>
      <c r="H31" s="16">
        <f t="shared" si="0"/>
        <v>7.5749999999999993</v>
      </c>
      <c r="I31" s="28">
        <f t="shared" ref="I31:I33" si="14">E31*G31</f>
        <v>48.48</v>
      </c>
      <c r="J31" s="17">
        <f t="shared" si="2"/>
        <v>60.599999999999994</v>
      </c>
      <c r="K31" s="45" t="s">
        <v>12</v>
      </c>
    </row>
    <row r="32" spans="1:11" x14ac:dyDescent="0.2">
      <c r="A32" s="11">
        <v>25</v>
      </c>
      <c r="B32" s="12" t="s">
        <v>0</v>
      </c>
      <c r="C32" s="49">
        <v>39471</v>
      </c>
      <c r="D32" s="14" t="s">
        <v>62</v>
      </c>
      <c r="E32" s="59">
        <v>1</v>
      </c>
      <c r="F32" s="49" t="s">
        <v>1</v>
      </c>
      <c r="G32" s="55">
        <v>101.6</v>
      </c>
      <c r="H32" s="16">
        <f t="shared" si="0"/>
        <v>127</v>
      </c>
      <c r="I32" s="17">
        <f t="shared" si="14"/>
        <v>101.6</v>
      </c>
      <c r="J32" s="17">
        <f t="shared" si="2"/>
        <v>127</v>
      </c>
      <c r="K32" s="49" t="s">
        <v>12</v>
      </c>
    </row>
    <row r="33" spans="1:15" x14ac:dyDescent="0.2">
      <c r="A33" s="11">
        <v>26</v>
      </c>
      <c r="B33" s="19" t="s">
        <v>0</v>
      </c>
      <c r="C33" s="20">
        <v>34653</v>
      </c>
      <c r="D33" s="18" t="s">
        <v>61</v>
      </c>
      <c r="E33" s="45">
        <v>1</v>
      </c>
      <c r="F33" s="45" t="s">
        <v>1</v>
      </c>
      <c r="G33" s="21">
        <v>8.82</v>
      </c>
      <c r="H33" s="16">
        <f t="shared" si="0"/>
        <v>11.025</v>
      </c>
      <c r="I33" s="28">
        <f t="shared" si="14"/>
        <v>8.82</v>
      </c>
      <c r="J33" s="17">
        <f t="shared" si="2"/>
        <v>11.025</v>
      </c>
      <c r="K33" s="45" t="s">
        <v>12</v>
      </c>
    </row>
    <row r="34" spans="1:15" x14ac:dyDescent="0.2">
      <c r="A34" s="11">
        <v>27</v>
      </c>
      <c r="B34" s="12" t="s">
        <v>2</v>
      </c>
      <c r="C34" s="49" t="s">
        <v>3</v>
      </c>
      <c r="D34" s="14" t="s">
        <v>63</v>
      </c>
      <c r="E34" s="59">
        <v>1</v>
      </c>
      <c r="F34" s="49" t="s">
        <v>1</v>
      </c>
      <c r="G34" s="55">
        <v>99.99</v>
      </c>
      <c r="H34" s="16">
        <f t="shared" si="0"/>
        <v>124.9875</v>
      </c>
      <c r="I34" s="17">
        <f t="shared" si="4"/>
        <v>99.99</v>
      </c>
      <c r="J34" s="17">
        <f t="shared" si="2"/>
        <v>124.9875</v>
      </c>
      <c r="K34" s="49" t="s">
        <v>12</v>
      </c>
    </row>
    <row r="35" spans="1:15" x14ac:dyDescent="0.2">
      <c r="A35" s="11">
        <v>28</v>
      </c>
      <c r="B35" s="8" t="s">
        <v>2</v>
      </c>
      <c r="C35" s="61" t="s">
        <v>3</v>
      </c>
      <c r="D35" s="65" t="s">
        <v>65</v>
      </c>
      <c r="E35" s="77">
        <v>1</v>
      </c>
      <c r="F35" s="61" t="s">
        <v>1</v>
      </c>
      <c r="G35" s="78">
        <v>60.5</v>
      </c>
      <c r="H35" s="16">
        <f t="shared" si="0"/>
        <v>75.625</v>
      </c>
      <c r="I35" s="64">
        <f t="shared" si="4"/>
        <v>60.5</v>
      </c>
      <c r="J35" s="17">
        <f t="shared" si="2"/>
        <v>75.625</v>
      </c>
      <c r="K35" s="61" t="s">
        <v>12</v>
      </c>
    </row>
    <row r="36" spans="1:15" x14ac:dyDescent="0.2">
      <c r="A36" s="11">
        <v>29</v>
      </c>
      <c r="B36" s="19" t="s">
        <v>2</v>
      </c>
      <c r="C36" s="20" t="s">
        <v>3</v>
      </c>
      <c r="D36" s="23" t="s">
        <v>74</v>
      </c>
      <c r="E36" s="44">
        <v>1</v>
      </c>
      <c r="F36" s="45" t="s">
        <v>1</v>
      </c>
      <c r="G36" s="24">
        <v>28.8</v>
      </c>
      <c r="H36" s="16">
        <f t="shared" si="0"/>
        <v>36</v>
      </c>
      <c r="I36" s="28">
        <f>E36*G36</f>
        <v>28.8</v>
      </c>
      <c r="J36" s="17">
        <f t="shared" si="2"/>
        <v>36</v>
      </c>
      <c r="K36" s="45" t="s">
        <v>12</v>
      </c>
    </row>
    <row r="37" spans="1:15" x14ac:dyDescent="0.2">
      <c r="A37" s="11">
        <v>30</v>
      </c>
      <c r="B37" s="19" t="s">
        <v>0</v>
      </c>
      <c r="C37" s="20">
        <v>11856</v>
      </c>
      <c r="D37" s="18" t="s">
        <v>64</v>
      </c>
      <c r="E37" s="45">
        <v>1</v>
      </c>
      <c r="F37" s="45" t="s">
        <v>1</v>
      </c>
      <c r="G37" s="21">
        <v>7.24</v>
      </c>
      <c r="H37" s="16">
        <f t="shared" si="0"/>
        <v>9.0500000000000007</v>
      </c>
      <c r="I37" s="28">
        <f t="shared" ref="I37" si="15">E37*G37</f>
        <v>7.24</v>
      </c>
      <c r="J37" s="17">
        <f t="shared" si="2"/>
        <v>9.0500000000000007</v>
      </c>
      <c r="K37" s="45" t="s">
        <v>12</v>
      </c>
    </row>
    <row r="38" spans="1:15" x14ac:dyDescent="0.2">
      <c r="A38" s="11">
        <v>31</v>
      </c>
      <c r="B38" s="19" t="s">
        <v>2</v>
      </c>
      <c r="C38" s="20" t="s">
        <v>3</v>
      </c>
      <c r="D38" s="18" t="s">
        <v>83</v>
      </c>
      <c r="E38" s="45">
        <v>1</v>
      </c>
      <c r="F38" s="45" t="s">
        <v>1</v>
      </c>
      <c r="G38" s="21">
        <v>30</v>
      </c>
      <c r="H38" s="16">
        <f t="shared" si="0"/>
        <v>37.5</v>
      </c>
      <c r="I38" s="28">
        <f t="shared" ref="I38:I39" si="16">E38*G38</f>
        <v>30</v>
      </c>
      <c r="J38" s="17">
        <f t="shared" si="2"/>
        <v>37.5</v>
      </c>
      <c r="K38" s="45" t="s">
        <v>12</v>
      </c>
    </row>
    <row r="39" spans="1:15" x14ac:dyDescent="0.2">
      <c r="A39" s="11">
        <v>32</v>
      </c>
      <c r="B39" s="8" t="s">
        <v>0</v>
      </c>
      <c r="C39" s="61">
        <v>20111</v>
      </c>
      <c r="D39" s="65" t="s">
        <v>28</v>
      </c>
      <c r="E39" s="77">
        <v>1</v>
      </c>
      <c r="F39" s="61" t="s">
        <v>1</v>
      </c>
      <c r="G39" s="78">
        <v>7.97</v>
      </c>
      <c r="H39" s="16">
        <f t="shared" si="0"/>
        <v>9.9625000000000004</v>
      </c>
      <c r="I39" s="64">
        <f t="shared" si="16"/>
        <v>7.97</v>
      </c>
      <c r="J39" s="17">
        <f t="shared" si="2"/>
        <v>9.9625000000000004</v>
      </c>
      <c r="K39" s="61" t="s">
        <v>12</v>
      </c>
    </row>
    <row r="40" spans="1:15" ht="15.75" x14ac:dyDescent="0.2">
      <c r="A40" s="109" t="s">
        <v>70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1"/>
      <c r="N40" s="2"/>
      <c r="O40" s="2"/>
    </row>
    <row r="41" spans="1:15" x14ac:dyDescent="0.2">
      <c r="A41" s="11">
        <v>33</v>
      </c>
      <c r="B41" s="12" t="s">
        <v>0</v>
      </c>
      <c r="C41" s="13">
        <v>247</v>
      </c>
      <c r="D41" s="23" t="s">
        <v>40</v>
      </c>
      <c r="E41" s="44">
        <v>24</v>
      </c>
      <c r="F41" s="45" t="s">
        <v>5</v>
      </c>
      <c r="G41" s="15">
        <f>2*17.08</f>
        <v>34.159999999999997</v>
      </c>
      <c r="H41" s="16">
        <f>1.25*G41</f>
        <v>42.699999999999996</v>
      </c>
      <c r="I41" s="28">
        <f>E41*G41</f>
        <v>819.83999999999992</v>
      </c>
      <c r="J41" s="17">
        <f>1.25*I41</f>
        <v>1024.8</v>
      </c>
      <c r="K41" s="52" t="s">
        <v>23</v>
      </c>
      <c r="N41" s="2"/>
      <c r="O41" s="2"/>
    </row>
    <row r="42" spans="1:15" x14ac:dyDescent="0.2">
      <c r="A42" s="11">
        <v>34</v>
      </c>
      <c r="B42" s="12" t="s">
        <v>0</v>
      </c>
      <c r="C42" s="13">
        <v>2436</v>
      </c>
      <c r="D42" s="23" t="s">
        <v>25</v>
      </c>
      <c r="E42" s="44">
        <v>24</v>
      </c>
      <c r="F42" s="45" t="s">
        <v>5</v>
      </c>
      <c r="G42" s="15">
        <v>20.170000000000002</v>
      </c>
      <c r="H42" s="16">
        <f t="shared" ref="H42:H53" si="17">1.25*G42</f>
        <v>25.212500000000002</v>
      </c>
      <c r="I42" s="28">
        <f>E42*G42</f>
        <v>484.08000000000004</v>
      </c>
      <c r="J42" s="17">
        <f t="shared" ref="J42:J53" si="18">1.25*I42</f>
        <v>605.1</v>
      </c>
      <c r="K42" s="52" t="s">
        <v>23</v>
      </c>
      <c r="N42" s="2"/>
      <c r="O42" s="2"/>
    </row>
    <row r="43" spans="1:15" x14ac:dyDescent="0.2">
      <c r="A43" s="11">
        <v>35</v>
      </c>
      <c r="B43" s="12" t="s">
        <v>2</v>
      </c>
      <c r="C43" s="13" t="s">
        <v>3</v>
      </c>
      <c r="D43" s="23" t="s">
        <v>84</v>
      </c>
      <c r="E43" s="44">
        <v>2</v>
      </c>
      <c r="F43" s="45" t="s">
        <v>5</v>
      </c>
      <c r="G43" s="15">
        <v>490</v>
      </c>
      <c r="H43" s="16">
        <f t="shared" si="17"/>
        <v>612.5</v>
      </c>
      <c r="I43" s="28">
        <f>E43*G43</f>
        <v>980</v>
      </c>
      <c r="J43" s="17">
        <f t="shared" si="18"/>
        <v>1225</v>
      </c>
      <c r="K43" s="52" t="s">
        <v>23</v>
      </c>
      <c r="N43" s="2"/>
      <c r="O43" s="2"/>
    </row>
    <row r="44" spans="1:15" x14ac:dyDescent="0.2">
      <c r="A44" s="11">
        <v>36</v>
      </c>
      <c r="B44" s="12" t="s">
        <v>0</v>
      </c>
      <c r="C44" s="13">
        <v>4752</v>
      </c>
      <c r="D44" s="23" t="s">
        <v>85</v>
      </c>
      <c r="E44" s="44">
        <v>24</v>
      </c>
      <c r="F44" s="45" t="s">
        <v>5</v>
      </c>
      <c r="G44" s="15">
        <v>21.58</v>
      </c>
      <c r="H44" s="16">
        <f>1.25*G44</f>
        <v>26.974999999999998</v>
      </c>
      <c r="I44" s="28">
        <f>E44*G44</f>
        <v>517.91999999999996</v>
      </c>
      <c r="J44" s="17">
        <f>1.25*I44</f>
        <v>647.4</v>
      </c>
      <c r="K44" s="52" t="s">
        <v>23</v>
      </c>
      <c r="N44" s="2"/>
      <c r="O44" s="2"/>
    </row>
    <row r="45" spans="1:15" ht="25.5" x14ac:dyDescent="0.2">
      <c r="A45" s="11">
        <v>37</v>
      </c>
      <c r="B45" s="79" t="s">
        <v>2</v>
      </c>
      <c r="C45" s="38" t="s">
        <v>3</v>
      </c>
      <c r="D45" s="81" t="s">
        <v>86</v>
      </c>
      <c r="E45" s="9">
        <v>5</v>
      </c>
      <c r="F45" s="9" t="s">
        <v>1</v>
      </c>
      <c r="G45" s="80">
        <v>3381.42</v>
      </c>
      <c r="H45" s="63">
        <f t="shared" si="17"/>
        <v>4226.7749999999996</v>
      </c>
      <c r="I45" s="64">
        <f t="shared" ref="I45" si="19">E45*G45</f>
        <v>16907.099999999999</v>
      </c>
      <c r="J45" s="64">
        <f t="shared" si="18"/>
        <v>21133.875</v>
      </c>
      <c r="K45" s="9" t="s">
        <v>12</v>
      </c>
      <c r="N45" s="2"/>
      <c r="O45" s="2"/>
    </row>
    <row r="46" spans="1:15" s="3" customFormat="1" x14ac:dyDescent="0.2">
      <c r="A46" s="11">
        <v>38</v>
      </c>
      <c r="B46" s="19" t="s">
        <v>2</v>
      </c>
      <c r="C46" s="20" t="s">
        <v>3</v>
      </c>
      <c r="D46" s="22" t="s">
        <v>87</v>
      </c>
      <c r="E46" s="45">
        <v>20</v>
      </c>
      <c r="F46" s="45" t="s">
        <v>1</v>
      </c>
      <c r="G46" s="21">
        <v>94.99</v>
      </c>
      <c r="H46" s="16">
        <f t="shared" si="17"/>
        <v>118.7375</v>
      </c>
      <c r="I46" s="17">
        <f t="shared" ref="I46:I52" si="20">E46*G46</f>
        <v>1899.8</v>
      </c>
      <c r="J46" s="17">
        <f t="shared" si="18"/>
        <v>2374.75</v>
      </c>
      <c r="K46" s="45" t="s">
        <v>12</v>
      </c>
      <c r="N46" s="4"/>
      <c r="O46" s="4"/>
    </row>
    <row r="47" spans="1:15" s="3" customFormat="1" ht="15" customHeight="1" x14ac:dyDescent="0.2">
      <c r="A47" s="11">
        <v>39</v>
      </c>
      <c r="B47" s="8" t="s">
        <v>2</v>
      </c>
      <c r="C47" s="61" t="s">
        <v>3</v>
      </c>
      <c r="D47" s="62" t="s">
        <v>72</v>
      </c>
      <c r="E47" s="61">
        <v>150</v>
      </c>
      <c r="F47" s="82" t="s">
        <v>4</v>
      </c>
      <c r="G47" s="63">
        <v>3.62</v>
      </c>
      <c r="H47" s="63">
        <f t="shared" ref="H47" si="21">1.2723*G47</f>
        <v>4.6057259999999998</v>
      </c>
      <c r="I47" s="64">
        <f t="shared" ref="I47" si="22">E47*G47</f>
        <v>543</v>
      </c>
      <c r="J47" s="64">
        <f t="shared" ref="J47" si="23">1.2723*I47</f>
        <v>690.85889999999995</v>
      </c>
      <c r="K47" s="61" t="s">
        <v>12</v>
      </c>
    </row>
    <row r="48" spans="1:15" s="3" customFormat="1" x14ac:dyDescent="0.2">
      <c r="A48" s="11">
        <v>40</v>
      </c>
      <c r="B48" s="19" t="s">
        <v>2</v>
      </c>
      <c r="C48" s="20" t="s">
        <v>3</v>
      </c>
      <c r="D48" s="18" t="s">
        <v>34</v>
      </c>
      <c r="E48" s="45">
        <v>50</v>
      </c>
      <c r="F48" s="45" t="s">
        <v>1</v>
      </c>
      <c r="G48" s="21">
        <v>4.0999999999999996</v>
      </c>
      <c r="H48" s="16">
        <f t="shared" si="17"/>
        <v>5.125</v>
      </c>
      <c r="I48" s="17">
        <f t="shared" si="20"/>
        <v>204.99999999999997</v>
      </c>
      <c r="J48" s="17">
        <f t="shared" si="18"/>
        <v>256.24999999999994</v>
      </c>
      <c r="K48" s="45" t="s">
        <v>12</v>
      </c>
    </row>
    <row r="49" spans="1:11" s="3" customFormat="1" x14ac:dyDescent="0.2">
      <c r="A49" s="11">
        <v>41</v>
      </c>
      <c r="B49" s="19" t="s">
        <v>2</v>
      </c>
      <c r="C49" s="20" t="s">
        <v>3</v>
      </c>
      <c r="D49" s="23" t="s">
        <v>35</v>
      </c>
      <c r="E49" s="45">
        <v>100</v>
      </c>
      <c r="F49" s="45" t="s">
        <v>1</v>
      </c>
      <c r="G49" s="21">
        <v>2.1</v>
      </c>
      <c r="H49" s="16">
        <f t="shared" si="17"/>
        <v>2.625</v>
      </c>
      <c r="I49" s="17">
        <f t="shared" si="20"/>
        <v>210</v>
      </c>
      <c r="J49" s="17">
        <f t="shared" si="18"/>
        <v>262.5</v>
      </c>
      <c r="K49" s="45" t="s">
        <v>12</v>
      </c>
    </row>
    <row r="50" spans="1:11" s="3" customFormat="1" x14ac:dyDescent="0.2">
      <c r="A50" s="11">
        <v>42</v>
      </c>
      <c r="B50" s="19" t="s">
        <v>0</v>
      </c>
      <c r="C50" s="20">
        <v>1884</v>
      </c>
      <c r="D50" s="23" t="s">
        <v>88</v>
      </c>
      <c r="E50" s="44">
        <v>8</v>
      </c>
      <c r="F50" s="45" t="s">
        <v>1</v>
      </c>
      <c r="G50" s="24">
        <v>4.8499999999999996</v>
      </c>
      <c r="H50" s="16">
        <f t="shared" si="17"/>
        <v>6.0625</v>
      </c>
      <c r="I50" s="17">
        <f t="shared" si="20"/>
        <v>38.799999999999997</v>
      </c>
      <c r="J50" s="17">
        <f t="shared" si="18"/>
        <v>48.5</v>
      </c>
      <c r="K50" s="45" t="s">
        <v>12</v>
      </c>
    </row>
    <row r="51" spans="1:11" ht="15.75" customHeight="1" x14ac:dyDescent="0.2">
      <c r="A51" s="11">
        <v>43</v>
      </c>
      <c r="B51" s="19" t="s">
        <v>0</v>
      </c>
      <c r="C51" s="20">
        <v>38124</v>
      </c>
      <c r="D51" s="23" t="s">
        <v>73</v>
      </c>
      <c r="E51" s="44">
        <v>1</v>
      </c>
      <c r="F51" s="45" t="s">
        <v>1</v>
      </c>
      <c r="G51" s="24">
        <v>36.450000000000003</v>
      </c>
      <c r="H51" s="16">
        <f t="shared" si="17"/>
        <v>45.5625</v>
      </c>
      <c r="I51" s="17">
        <f t="shared" si="20"/>
        <v>36.450000000000003</v>
      </c>
      <c r="J51" s="17">
        <f t="shared" si="18"/>
        <v>45.5625</v>
      </c>
      <c r="K51" s="45" t="s">
        <v>12</v>
      </c>
    </row>
    <row r="52" spans="1:11" ht="15.75" customHeight="1" x14ac:dyDescent="0.2">
      <c r="A52" s="11">
        <v>44</v>
      </c>
      <c r="B52" s="19" t="s">
        <v>2</v>
      </c>
      <c r="C52" s="20" t="s">
        <v>3</v>
      </c>
      <c r="D52" s="25" t="s">
        <v>27</v>
      </c>
      <c r="E52" s="46">
        <v>3</v>
      </c>
      <c r="F52" s="48" t="s">
        <v>1</v>
      </c>
      <c r="G52" s="26">
        <v>20.99</v>
      </c>
      <c r="H52" s="16">
        <f t="shared" si="17"/>
        <v>26.237499999999997</v>
      </c>
      <c r="I52" s="27">
        <f t="shared" si="20"/>
        <v>62.97</v>
      </c>
      <c r="J52" s="17">
        <f t="shared" si="18"/>
        <v>78.712500000000006</v>
      </c>
      <c r="K52" s="48" t="s">
        <v>12</v>
      </c>
    </row>
    <row r="53" spans="1:11" ht="15.75" customHeight="1" x14ac:dyDescent="0.2">
      <c r="A53" s="11">
        <v>45</v>
      </c>
      <c r="B53" s="19" t="s">
        <v>2</v>
      </c>
      <c r="C53" s="20" t="s">
        <v>3</v>
      </c>
      <c r="D53" s="65" t="s">
        <v>65</v>
      </c>
      <c r="E53" s="44">
        <v>5</v>
      </c>
      <c r="F53" s="45" t="s">
        <v>1</v>
      </c>
      <c r="G53" s="24">
        <v>60.5</v>
      </c>
      <c r="H53" s="16">
        <f t="shared" si="17"/>
        <v>75.625</v>
      </c>
      <c r="I53" s="17">
        <f>E53*G53</f>
        <v>302.5</v>
      </c>
      <c r="J53" s="17">
        <f t="shared" si="18"/>
        <v>378.125</v>
      </c>
      <c r="K53" s="45" t="s">
        <v>12</v>
      </c>
    </row>
    <row r="54" spans="1:11" ht="27" customHeight="1" x14ac:dyDescent="0.2">
      <c r="A54" s="11">
        <v>46</v>
      </c>
      <c r="B54" s="79" t="s">
        <v>2</v>
      </c>
      <c r="C54" s="38" t="s">
        <v>3</v>
      </c>
      <c r="D54" s="65" t="s">
        <v>91</v>
      </c>
      <c r="E54" s="87">
        <v>8</v>
      </c>
      <c r="F54" s="9" t="s">
        <v>1</v>
      </c>
      <c r="G54" s="88">
        <v>60</v>
      </c>
      <c r="H54" s="63">
        <f t="shared" ref="H54" si="24">1.25*G54</f>
        <v>75</v>
      </c>
      <c r="I54" s="64">
        <f>E54*G54</f>
        <v>480</v>
      </c>
      <c r="J54" s="64">
        <f t="shared" ref="J54" si="25">1.25*I54</f>
        <v>600</v>
      </c>
      <c r="K54" s="9" t="s">
        <v>12</v>
      </c>
    </row>
    <row r="55" spans="1:11" ht="15.75" customHeight="1" x14ac:dyDescent="0.2">
      <c r="A55" s="11">
        <v>47</v>
      </c>
      <c r="B55" s="12" t="s">
        <v>2</v>
      </c>
      <c r="C55" s="49" t="s">
        <v>3</v>
      </c>
      <c r="D55" s="54" t="s">
        <v>92</v>
      </c>
      <c r="E55" s="49">
        <v>2</v>
      </c>
      <c r="F55" s="49" t="s">
        <v>1</v>
      </c>
      <c r="G55" s="55">
        <v>40.549999999999997</v>
      </c>
      <c r="H55" s="16">
        <f>1.25*G55</f>
        <v>50.6875</v>
      </c>
      <c r="I55" s="17">
        <f t="shared" ref="I55" si="26">E55*G55</f>
        <v>81.099999999999994</v>
      </c>
      <c r="J55" s="17">
        <f>1.25*I55</f>
        <v>101.375</v>
      </c>
      <c r="K55" s="49" t="s">
        <v>12</v>
      </c>
    </row>
    <row r="56" spans="1:11" s="3" customFormat="1" ht="15.75" customHeight="1" x14ac:dyDescent="0.2">
      <c r="A56" s="11">
        <v>48</v>
      </c>
      <c r="B56" s="8" t="s">
        <v>0</v>
      </c>
      <c r="C56" s="61">
        <v>1379</v>
      </c>
      <c r="D56" s="65" t="s">
        <v>36</v>
      </c>
      <c r="E56" s="77">
        <v>100</v>
      </c>
      <c r="F56" s="10" t="s">
        <v>29</v>
      </c>
      <c r="G56" s="78">
        <v>0.79</v>
      </c>
      <c r="H56" s="16">
        <f t="shared" ref="H56:H58" si="27">1.25*G56</f>
        <v>0.98750000000000004</v>
      </c>
      <c r="I56" s="64">
        <f t="shared" ref="I56:I58" si="28">E56*G56</f>
        <v>79</v>
      </c>
      <c r="J56" s="17">
        <f t="shared" ref="J56:J58" si="29">1.25*I56</f>
        <v>98.75</v>
      </c>
      <c r="K56" s="61" t="s">
        <v>12</v>
      </c>
    </row>
    <row r="57" spans="1:11" s="3" customFormat="1" ht="15.75" customHeight="1" x14ac:dyDescent="0.2">
      <c r="A57" s="11">
        <v>49</v>
      </c>
      <c r="B57" s="8" t="s">
        <v>0</v>
      </c>
      <c r="C57" s="61">
        <v>366</v>
      </c>
      <c r="D57" s="65" t="s">
        <v>37</v>
      </c>
      <c r="E57" s="77">
        <v>1</v>
      </c>
      <c r="F57" s="10" t="s">
        <v>26</v>
      </c>
      <c r="G57" s="78">
        <v>89</v>
      </c>
      <c r="H57" s="16">
        <f t="shared" si="27"/>
        <v>111.25</v>
      </c>
      <c r="I57" s="64">
        <f t="shared" si="28"/>
        <v>89</v>
      </c>
      <c r="J57" s="17">
        <f t="shared" si="29"/>
        <v>111.25</v>
      </c>
      <c r="K57" s="61" t="s">
        <v>12</v>
      </c>
    </row>
    <row r="58" spans="1:11" s="3" customFormat="1" ht="15.75" customHeight="1" x14ac:dyDescent="0.2">
      <c r="A58" s="11">
        <v>50</v>
      </c>
      <c r="B58" s="8" t="s">
        <v>0</v>
      </c>
      <c r="C58" s="61">
        <v>4718</v>
      </c>
      <c r="D58" s="65" t="s">
        <v>38</v>
      </c>
      <c r="E58" s="77">
        <v>2</v>
      </c>
      <c r="F58" s="10" t="s">
        <v>26</v>
      </c>
      <c r="G58" s="78">
        <v>63.62</v>
      </c>
      <c r="H58" s="16">
        <f t="shared" si="27"/>
        <v>79.524999999999991</v>
      </c>
      <c r="I58" s="64">
        <f t="shared" si="28"/>
        <v>127.24</v>
      </c>
      <c r="J58" s="17">
        <f t="shared" si="29"/>
        <v>159.04999999999998</v>
      </c>
      <c r="K58" s="61" t="s">
        <v>12</v>
      </c>
    </row>
    <row r="59" spans="1:11" s="3" customFormat="1" ht="15.75" customHeight="1" x14ac:dyDescent="0.2">
      <c r="A59" s="11">
        <v>51</v>
      </c>
      <c r="B59" s="12" t="s">
        <v>2</v>
      </c>
      <c r="C59" s="49" t="s">
        <v>3</v>
      </c>
      <c r="D59" s="54" t="s">
        <v>106</v>
      </c>
      <c r="E59" s="49">
        <v>1</v>
      </c>
      <c r="F59" s="49" t="s">
        <v>1</v>
      </c>
      <c r="G59" s="55">
        <v>317.5</v>
      </c>
      <c r="H59" s="16">
        <f>1.25*G59</f>
        <v>396.875</v>
      </c>
      <c r="I59" s="17">
        <f>E59*G59</f>
        <v>317.5</v>
      </c>
      <c r="J59" s="17">
        <f>1.25*I59</f>
        <v>396.875</v>
      </c>
      <c r="K59" s="49" t="s">
        <v>12</v>
      </c>
    </row>
    <row r="60" spans="1:11" ht="15.75" x14ac:dyDescent="0.2">
      <c r="A60" s="109" t="s">
        <v>39</v>
      </c>
      <c r="B60" s="110"/>
      <c r="C60" s="110"/>
      <c r="D60" s="110"/>
      <c r="E60" s="110"/>
      <c r="F60" s="110"/>
      <c r="G60" s="110"/>
      <c r="H60" s="110"/>
      <c r="I60" s="110"/>
      <c r="J60" s="110"/>
      <c r="K60" s="111"/>
    </row>
    <row r="61" spans="1:11" x14ac:dyDescent="0.2">
      <c r="A61" s="11">
        <v>52</v>
      </c>
      <c r="B61" s="12" t="s">
        <v>0</v>
      </c>
      <c r="C61" s="13">
        <v>247</v>
      </c>
      <c r="D61" s="23" t="s">
        <v>40</v>
      </c>
      <c r="E61" s="44">
        <v>16</v>
      </c>
      <c r="F61" s="45" t="s">
        <v>5</v>
      </c>
      <c r="G61" s="15">
        <f>2*17.08</f>
        <v>34.159999999999997</v>
      </c>
      <c r="H61" s="16">
        <f>1.25*G61</f>
        <v>42.699999999999996</v>
      </c>
      <c r="I61" s="28">
        <f>E61*G61</f>
        <v>546.55999999999995</v>
      </c>
      <c r="J61" s="17">
        <f>1.25*I61</f>
        <v>683.19999999999993</v>
      </c>
      <c r="K61" s="52" t="s">
        <v>23</v>
      </c>
    </row>
    <row r="62" spans="1:11" x14ac:dyDescent="0.2">
      <c r="A62" s="11">
        <v>53</v>
      </c>
      <c r="B62" s="12" t="s">
        <v>0</v>
      </c>
      <c r="C62" s="13">
        <v>2436</v>
      </c>
      <c r="D62" s="23" t="s">
        <v>25</v>
      </c>
      <c r="E62" s="44">
        <v>16</v>
      </c>
      <c r="F62" s="45" t="s">
        <v>5</v>
      </c>
      <c r="G62" s="15">
        <v>20.170000000000002</v>
      </c>
      <c r="H62" s="16">
        <f t="shared" ref="H62" si="30">1.25*G62</f>
        <v>25.212500000000002</v>
      </c>
      <c r="I62" s="28">
        <f>E62*G62</f>
        <v>322.72000000000003</v>
      </c>
      <c r="J62" s="17">
        <f t="shared" ref="J62" si="31">1.25*I62</f>
        <v>403.40000000000003</v>
      </c>
      <c r="K62" s="52" t="s">
        <v>23</v>
      </c>
    </row>
    <row r="63" spans="1:11" s="3" customFormat="1" x14ac:dyDescent="0.2">
      <c r="A63" s="11">
        <v>54</v>
      </c>
      <c r="B63" s="19" t="s">
        <v>0</v>
      </c>
      <c r="C63" s="20">
        <v>994</v>
      </c>
      <c r="D63" s="18" t="s">
        <v>93</v>
      </c>
      <c r="E63" s="45">
        <v>220</v>
      </c>
      <c r="F63" s="45" t="s">
        <v>4</v>
      </c>
      <c r="G63" s="21">
        <v>6.06</v>
      </c>
      <c r="H63" s="16">
        <f t="shared" ref="H63:H68" si="32">1.25*G63</f>
        <v>7.5749999999999993</v>
      </c>
      <c r="I63" s="28">
        <f t="shared" ref="I63:I68" si="33">E63*G63</f>
        <v>1333.1999999999998</v>
      </c>
      <c r="J63" s="17">
        <f t="shared" ref="J63:J68" si="34">1.25*I63</f>
        <v>1666.4999999999998</v>
      </c>
      <c r="K63" s="45" t="s">
        <v>12</v>
      </c>
    </row>
    <row r="64" spans="1:11" s="3" customFormat="1" x14ac:dyDescent="0.2">
      <c r="A64" s="11">
        <v>55</v>
      </c>
      <c r="B64" s="19" t="s">
        <v>0</v>
      </c>
      <c r="C64" s="20">
        <v>994</v>
      </c>
      <c r="D64" s="18" t="s">
        <v>58</v>
      </c>
      <c r="E64" s="45">
        <v>220</v>
      </c>
      <c r="F64" s="45" t="s">
        <v>4</v>
      </c>
      <c r="G64" s="21">
        <v>6.06</v>
      </c>
      <c r="H64" s="16">
        <f t="shared" si="32"/>
        <v>7.5749999999999993</v>
      </c>
      <c r="I64" s="28">
        <f t="shared" si="33"/>
        <v>1333.1999999999998</v>
      </c>
      <c r="J64" s="17">
        <f t="shared" si="34"/>
        <v>1666.4999999999998</v>
      </c>
      <c r="K64" s="45" t="s">
        <v>12</v>
      </c>
    </row>
    <row r="65" spans="1:11" s="3" customFormat="1" x14ac:dyDescent="0.2">
      <c r="A65" s="11">
        <v>56</v>
      </c>
      <c r="B65" s="19" t="s">
        <v>0</v>
      </c>
      <c r="C65" s="20">
        <v>994</v>
      </c>
      <c r="D65" s="18" t="s">
        <v>94</v>
      </c>
      <c r="E65" s="45">
        <v>50</v>
      </c>
      <c r="F65" s="45" t="s">
        <v>4</v>
      </c>
      <c r="G65" s="21">
        <v>6.06</v>
      </c>
      <c r="H65" s="16">
        <f t="shared" si="32"/>
        <v>7.5749999999999993</v>
      </c>
      <c r="I65" s="28">
        <f t="shared" si="33"/>
        <v>303</v>
      </c>
      <c r="J65" s="17">
        <f t="shared" si="34"/>
        <v>378.75</v>
      </c>
      <c r="K65" s="45" t="s">
        <v>12</v>
      </c>
    </row>
    <row r="66" spans="1:11" s="3" customFormat="1" x14ac:dyDescent="0.2">
      <c r="A66" s="11">
        <v>57</v>
      </c>
      <c r="B66" s="19" t="s">
        <v>0</v>
      </c>
      <c r="C66" s="20">
        <v>994</v>
      </c>
      <c r="D66" s="18" t="s">
        <v>95</v>
      </c>
      <c r="E66" s="45">
        <v>220</v>
      </c>
      <c r="F66" s="45" t="s">
        <v>4</v>
      </c>
      <c r="G66" s="21">
        <v>6.06</v>
      </c>
      <c r="H66" s="16">
        <f t="shared" si="32"/>
        <v>7.5749999999999993</v>
      </c>
      <c r="I66" s="28">
        <f t="shared" si="33"/>
        <v>1333.1999999999998</v>
      </c>
      <c r="J66" s="17">
        <f t="shared" si="34"/>
        <v>1666.4999999999998</v>
      </c>
      <c r="K66" s="45" t="s">
        <v>12</v>
      </c>
    </row>
    <row r="67" spans="1:11" s="3" customFormat="1" x14ac:dyDescent="0.2">
      <c r="A67" s="11">
        <v>58</v>
      </c>
      <c r="B67" s="8" t="s">
        <v>0</v>
      </c>
      <c r="C67" s="61">
        <v>20111</v>
      </c>
      <c r="D67" s="65" t="s">
        <v>28</v>
      </c>
      <c r="E67" s="77">
        <v>4</v>
      </c>
      <c r="F67" s="61" t="s">
        <v>1</v>
      </c>
      <c r="G67" s="78">
        <v>7.97</v>
      </c>
      <c r="H67" s="16">
        <f t="shared" si="32"/>
        <v>9.9625000000000004</v>
      </c>
      <c r="I67" s="64">
        <f t="shared" si="33"/>
        <v>31.88</v>
      </c>
      <c r="J67" s="17">
        <f t="shared" si="34"/>
        <v>39.85</v>
      </c>
      <c r="K67" s="61" t="s">
        <v>12</v>
      </c>
    </row>
    <row r="68" spans="1:11" s="3" customFormat="1" x14ac:dyDescent="0.2">
      <c r="A68" s="11">
        <v>59</v>
      </c>
      <c r="B68" s="12" t="s">
        <v>2</v>
      </c>
      <c r="C68" s="49" t="s">
        <v>3</v>
      </c>
      <c r="D68" s="65" t="s">
        <v>108</v>
      </c>
      <c r="E68" s="77">
        <v>5</v>
      </c>
      <c r="F68" s="61" t="s">
        <v>1</v>
      </c>
      <c r="G68" s="78">
        <v>26.99</v>
      </c>
      <c r="H68" s="16">
        <f t="shared" si="32"/>
        <v>33.737499999999997</v>
      </c>
      <c r="I68" s="64">
        <f t="shared" si="33"/>
        <v>134.94999999999999</v>
      </c>
      <c r="J68" s="17">
        <f t="shared" si="34"/>
        <v>168.6875</v>
      </c>
      <c r="K68" s="61" t="s">
        <v>12</v>
      </c>
    </row>
    <row r="69" spans="1:11" ht="15" customHeight="1" x14ac:dyDescent="0.2">
      <c r="A69" s="109" t="s">
        <v>71</v>
      </c>
      <c r="B69" s="110"/>
      <c r="C69" s="110"/>
      <c r="D69" s="110"/>
      <c r="E69" s="110"/>
      <c r="F69" s="110"/>
      <c r="G69" s="110"/>
      <c r="H69" s="110"/>
      <c r="I69" s="110"/>
      <c r="J69" s="110"/>
      <c r="K69" s="111"/>
    </row>
    <row r="70" spans="1:11" ht="15" customHeight="1" x14ac:dyDescent="0.2">
      <c r="A70" s="67">
        <v>60</v>
      </c>
      <c r="B70" s="12" t="s">
        <v>0</v>
      </c>
      <c r="C70" s="13">
        <v>247</v>
      </c>
      <c r="D70" s="23" t="s">
        <v>40</v>
      </c>
      <c r="E70" s="44">
        <v>16</v>
      </c>
      <c r="F70" s="45" t="s">
        <v>5</v>
      </c>
      <c r="G70" s="15">
        <f>2*17.08</f>
        <v>34.159999999999997</v>
      </c>
      <c r="H70" s="16">
        <f>1.25*G70</f>
        <v>42.699999999999996</v>
      </c>
      <c r="I70" s="28">
        <f>E70*G70</f>
        <v>546.55999999999995</v>
      </c>
      <c r="J70" s="17">
        <f>1.25*I70</f>
        <v>683.19999999999993</v>
      </c>
      <c r="K70" s="52" t="s">
        <v>23</v>
      </c>
    </row>
    <row r="71" spans="1:11" ht="15" customHeight="1" x14ac:dyDescent="0.2">
      <c r="A71" s="67">
        <v>61</v>
      </c>
      <c r="B71" s="12" t="s">
        <v>0</v>
      </c>
      <c r="C71" s="13">
        <v>2436</v>
      </c>
      <c r="D71" s="23" t="s">
        <v>25</v>
      </c>
      <c r="E71" s="44">
        <v>16</v>
      </c>
      <c r="F71" s="45" t="s">
        <v>5</v>
      </c>
      <c r="G71" s="15">
        <v>20.170000000000002</v>
      </c>
      <c r="H71" s="16">
        <f t="shared" ref="H71" si="35">1.25*G71</f>
        <v>25.212500000000002</v>
      </c>
      <c r="I71" s="28">
        <f>E71*G71</f>
        <v>322.72000000000003</v>
      </c>
      <c r="J71" s="17">
        <f t="shared" ref="J71" si="36">1.25*I71</f>
        <v>403.40000000000003</v>
      </c>
      <c r="K71" s="52" t="s">
        <v>23</v>
      </c>
    </row>
    <row r="72" spans="1:11" ht="29.25" customHeight="1" x14ac:dyDescent="0.2">
      <c r="A72" s="67">
        <v>62</v>
      </c>
      <c r="B72" s="79" t="s">
        <v>2</v>
      </c>
      <c r="C72" s="38" t="s">
        <v>3</v>
      </c>
      <c r="D72" s="84" t="s">
        <v>96</v>
      </c>
      <c r="E72" s="9">
        <v>5</v>
      </c>
      <c r="F72" s="9" t="s">
        <v>1</v>
      </c>
      <c r="G72" s="80">
        <v>139.44</v>
      </c>
      <c r="H72" s="63">
        <f>1.25*G72</f>
        <v>174.3</v>
      </c>
      <c r="I72" s="83">
        <f t="shared" ref="I72" si="37">E72*G72</f>
        <v>697.2</v>
      </c>
      <c r="J72" s="64">
        <f>1.25*I72</f>
        <v>871.5</v>
      </c>
      <c r="K72" s="9" t="s">
        <v>12</v>
      </c>
    </row>
    <row r="73" spans="1:11" ht="41.25" customHeight="1" x14ac:dyDescent="0.2">
      <c r="A73" s="67">
        <v>63</v>
      </c>
      <c r="B73" s="79" t="s">
        <v>2</v>
      </c>
      <c r="C73" s="38" t="s">
        <v>3</v>
      </c>
      <c r="D73" s="84" t="s">
        <v>100</v>
      </c>
      <c r="E73" s="9">
        <v>15</v>
      </c>
      <c r="F73" s="9" t="s">
        <v>1</v>
      </c>
      <c r="G73" s="80">
        <v>795.9</v>
      </c>
      <c r="H73" s="63">
        <f>1.25*G73</f>
        <v>994.875</v>
      </c>
      <c r="I73" s="83">
        <f t="shared" ref="I73" si="38">E73*G73</f>
        <v>11938.5</v>
      </c>
      <c r="J73" s="64">
        <f>1.25*I73</f>
        <v>14923.125</v>
      </c>
      <c r="K73" s="9" t="s">
        <v>12</v>
      </c>
    </row>
    <row r="74" spans="1:11" ht="43.5" customHeight="1" x14ac:dyDescent="0.2">
      <c r="A74" s="67">
        <v>64</v>
      </c>
      <c r="B74" s="79" t="s">
        <v>2</v>
      </c>
      <c r="C74" s="38" t="s">
        <v>3</v>
      </c>
      <c r="D74" s="84" t="s">
        <v>97</v>
      </c>
      <c r="E74" s="9">
        <v>2</v>
      </c>
      <c r="F74" s="9" t="s">
        <v>1</v>
      </c>
      <c r="G74" s="80">
        <v>355.99</v>
      </c>
      <c r="H74" s="63">
        <f>1.25*G74</f>
        <v>444.98750000000001</v>
      </c>
      <c r="I74" s="83">
        <f t="shared" ref="I74" si="39">E74*G74</f>
        <v>711.98</v>
      </c>
      <c r="J74" s="64">
        <f>1.25*I74</f>
        <v>889.97500000000002</v>
      </c>
      <c r="K74" s="9" t="s">
        <v>12</v>
      </c>
    </row>
    <row r="75" spans="1:11" ht="43.5" customHeight="1" x14ac:dyDescent="0.2">
      <c r="A75" s="67">
        <v>65</v>
      </c>
      <c r="B75" s="79" t="s">
        <v>2</v>
      </c>
      <c r="C75" s="38" t="s">
        <v>3</v>
      </c>
      <c r="D75" s="84" t="s">
        <v>98</v>
      </c>
      <c r="E75" s="9">
        <v>3</v>
      </c>
      <c r="F75" s="9" t="s">
        <v>1</v>
      </c>
      <c r="G75" s="80">
        <v>238.5</v>
      </c>
      <c r="H75" s="63">
        <f>1.25*G75</f>
        <v>298.125</v>
      </c>
      <c r="I75" s="83">
        <f t="shared" ref="I75" si="40">E75*G75</f>
        <v>715.5</v>
      </c>
      <c r="J75" s="64">
        <f>1.25*I75</f>
        <v>894.375</v>
      </c>
      <c r="K75" s="9" t="s">
        <v>12</v>
      </c>
    </row>
    <row r="76" spans="1:11" ht="57" customHeight="1" x14ac:dyDescent="0.2">
      <c r="A76" s="67">
        <v>66</v>
      </c>
      <c r="B76" s="79" t="s">
        <v>2</v>
      </c>
      <c r="C76" s="38" t="s">
        <v>3</v>
      </c>
      <c r="D76" s="84" t="s">
        <v>99</v>
      </c>
      <c r="E76" s="9">
        <v>7</v>
      </c>
      <c r="F76" s="9" t="s">
        <v>1</v>
      </c>
      <c r="G76" s="80">
        <v>36.200000000000003</v>
      </c>
      <c r="H76" s="63">
        <f>1.25*G76</f>
        <v>45.25</v>
      </c>
      <c r="I76" s="83">
        <f t="shared" ref="I76:I77" si="41">E76*G76</f>
        <v>253.40000000000003</v>
      </c>
      <c r="J76" s="64">
        <f>1.25*I76</f>
        <v>316.75000000000006</v>
      </c>
      <c r="K76" s="9" t="s">
        <v>12</v>
      </c>
    </row>
    <row r="77" spans="1:11" ht="18" customHeight="1" x14ac:dyDescent="0.2">
      <c r="A77" s="67">
        <v>67</v>
      </c>
      <c r="B77" s="79" t="s">
        <v>0</v>
      </c>
      <c r="C77" s="38">
        <v>39380</v>
      </c>
      <c r="D77" s="90" t="s">
        <v>101</v>
      </c>
      <c r="E77" s="9">
        <v>2</v>
      </c>
      <c r="F77" s="9" t="s">
        <v>1</v>
      </c>
      <c r="G77" s="80">
        <v>22.52</v>
      </c>
      <c r="H77" s="63">
        <f t="shared" ref="H77" si="42">1.25*G77</f>
        <v>28.15</v>
      </c>
      <c r="I77" s="83">
        <f t="shared" si="41"/>
        <v>45.04</v>
      </c>
      <c r="J77" s="64">
        <f t="shared" ref="J77" si="43">1.25*I77</f>
        <v>56.3</v>
      </c>
      <c r="K77" s="9" t="s">
        <v>12</v>
      </c>
    </row>
    <row r="78" spans="1:11" ht="18" customHeight="1" x14ac:dyDescent="0.2">
      <c r="A78" s="67">
        <v>68</v>
      </c>
      <c r="B78" s="79" t="s">
        <v>2</v>
      </c>
      <c r="C78" s="38" t="s">
        <v>3</v>
      </c>
      <c r="D78" s="94" t="s">
        <v>102</v>
      </c>
      <c r="E78" s="9">
        <v>12</v>
      </c>
      <c r="F78" s="9" t="s">
        <v>1</v>
      </c>
      <c r="G78" s="80">
        <v>0.99</v>
      </c>
      <c r="H78" s="63">
        <f t="shared" ref="H78" si="44">1.25*G78</f>
        <v>1.2375</v>
      </c>
      <c r="I78" s="83">
        <f t="shared" ref="I78" si="45">E78*G78</f>
        <v>11.879999999999999</v>
      </c>
      <c r="J78" s="64">
        <f t="shared" ref="J78" si="46">1.25*I78</f>
        <v>14.849999999999998</v>
      </c>
      <c r="K78" s="9" t="s">
        <v>12</v>
      </c>
    </row>
    <row r="79" spans="1:11" ht="15.75" x14ac:dyDescent="0.25">
      <c r="A79" s="29"/>
      <c r="B79" s="30"/>
      <c r="C79" s="30"/>
      <c r="D79" s="29"/>
      <c r="E79" s="30"/>
      <c r="F79" s="50"/>
      <c r="G79" s="31"/>
      <c r="H79" s="31"/>
      <c r="I79" s="89">
        <f>SUM(I8:I39)+SUM(I41:I59)+SUM(I61:I68)+SUM(I70:I78)</f>
        <v>46558.83</v>
      </c>
      <c r="J79" s="89">
        <f>SUM(J8:J39)+SUM(J41:J59)+SUM(J61:J68)+SUM(J70:J78)</f>
        <v>58210.646399999998</v>
      </c>
      <c r="K79" s="30"/>
    </row>
    <row r="80" spans="1:11" ht="15.75" x14ac:dyDescent="0.25">
      <c r="A80" s="115" t="s">
        <v>109</v>
      </c>
      <c r="B80" s="115"/>
      <c r="C80" s="115"/>
      <c r="D80" s="115"/>
      <c r="E80" s="30"/>
      <c r="F80" s="50"/>
      <c r="G80" s="31"/>
      <c r="H80" s="31"/>
      <c r="I80" s="57"/>
      <c r="J80" s="57"/>
      <c r="K80" s="30"/>
    </row>
    <row r="81" spans="1:11" ht="15.75" x14ac:dyDescent="0.25">
      <c r="A81" s="115" t="s">
        <v>110</v>
      </c>
      <c r="B81" s="115"/>
      <c r="C81" s="115"/>
      <c r="D81" s="115"/>
      <c r="E81" s="30"/>
      <c r="F81" s="50"/>
      <c r="G81" s="31"/>
      <c r="H81" s="31"/>
      <c r="I81" s="57"/>
      <c r="J81" s="57"/>
      <c r="K81" s="30"/>
    </row>
    <row r="82" spans="1:11" ht="15.75" x14ac:dyDescent="0.25">
      <c r="A82" s="115" t="s">
        <v>111</v>
      </c>
      <c r="B82" s="115"/>
      <c r="C82" s="115"/>
      <c r="D82" s="115"/>
      <c r="E82" s="30"/>
      <c r="F82" s="50"/>
      <c r="G82" s="31"/>
      <c r="H82" s="31"/>
      <c r="I82" s="57"/>
      <c r="J82" s="57"/>
      <c r="K82" s="30"/>
    </row>
    <row r="83" spans="1:11" x14ac:dyDescent="0.2">
      <c r="A83" s="29"/>
      <c r="B83" s="30"/>
      <c r="C83" s="30"/>
      <c r="D83" s="29"/>
      <c r="E83" s="47"/>
      <c r="F83" s="50"/>
      <c r="G83" s="29"/>
      <c r="H83" s="29"/>
      <c r="I83" s="32"/>
      <c r="J83" s="32"/>
      <c r="K83" s="30"/>
    </row>
    <row r="84" spans="1:11" x14ac:dyDescent="0.2">
      <c r="A84" s="29"/>
      <c r="B84" s="30"/>
      <c r="C84" s="30"/>
      <c r="D84" s="29"/>
      <c r="E84" s="30"/>
      <c r="F84" s="50"/>
      <c r="G84" s="29"/>
      <c r="H84" s="29"/>
      <c r="I84" s="33"/>
      <c r="J84" s="33"/>
      <c r="K84" s="30"/>
    </row>
    <row r="85" spans="1:11" ht="15.75" customHeight="1" x14ac:dyDescent="0.2">
      <c r="A85" s="113" t="s">
        <v>89</v>
      </c>
      <c r="B85" s="113"/>
      <c r="C85" s="113"/>
      <c r="D85" s="113"/>
      <c r="E85" s="30"/>
      <c r="F85" s="114" t="s">
        <v>18</v>
      </c>
      <c r="G85" s="114"/>
      <c r="H85" s="114"/>
      <c r="I85" s="114"/>
      <c r="J85" s="34"/>
      <c r="K85" s="53"/>
    </row>
    <row r="86" spans="1:11" ht="14.25" customHeight="1" x14ac:dyDescent="0.2">
      <c r="A86" s="106" t="s">
        <v>107</v>
      </c>
      <c r="B86" s="107"/>
      <c r="C86" s="107"/>
      <c r="D86" s="108"/>
      <c r="E86" s="35"/>
      <c r="F86" s="112" t="s">
        <v>43</v>
      </c>
      <c r="G86" s="112"/>
      <c r="H86" s="36" t="s">
        <v>19</v>
      </c>
      <c r="I86" s="36" t="s">
        <v>17</v>
      </c>
      <c r="J86" s="37"/>
      <c r="K86" s="30"/>
    </row>
    <row r="87" spans="1:11" ht="18.75" customHeight="1" x14ac:dyDescent="0.2">
      <c r="A87" s="106" t="s">
        <v>32</v>
      </c>
      <c r="B87" s="107"/>
      <c r="C87" s="107"/>
      <c r="D87" s="108"/>
      <c r="E87" s="30"/>
      <c r="F87" s="104" t="s">
        <v>14</v>
      </c>
      <c r="G87" s="104"/>
      <c r="H87" s="38">
        <v>57</v>
      </c>
      <c r="I87" s="39">
        <v>85.07</v>
      </c>
      <c r="J87" s="40"/>
      <c r="K87" s="30"/>
    </row>
    <row r="88" spans="1:11" x14ac:dyDescent="0.2">
      <c r="A88" s="106" t="s">
        <v>33</v>
      </c>
      <c r="B88" s="107"/>
      <c r="C88" s="107"/>
      <c r="D88" s="108"/>
      <c r="E88" s="35"/>
      <c r="F88" s="104" t="s">
        <v>15</v>
      </c>
      <c r="G88" s="104"/>
      <c r="H88" s="38">
        <v>10</v>
      </c>
      <c r="I88" s="39">
        <v>14.92</v>
      </c>
      <c r="J88" s="40"/>
      <c r="K88" s="30"/>
    </row>
    <row r="89" spans="1:11" x14ac:dyDescent="0.2">
      <c r="A89" s="99" t="s">
        <v>44</v>
      </c>
      <c r="B89" s="100"/>
      <c r="C89" s="100"/>
      <c r="D89" s="101"/>
      <c r="E89" s="30"/>
      <c r="F89" s="104" t="s">
        <v>16</v>
      </c>
      <c r="G89" s="104"/>
      <c r="H89" s="38">
        <v>67</v>
      </c>
      <c r="I89" s="56">
        <f>I88+I87</f>
        <v>99.99</v>
      </c>
      <c r="J89" s="40"/>
      <c r="K89" s="30"/>
    </row>
    <row r="90" spans="1:11" ht="26.25" customHeight="1" x14ac:dyDescent="0.2">
      <c r="A90" s="95" t="s">
        <v>90</v>
      </c>
      <c r="B90" s="96"/>
      <c r="C90" s="96"/>
      <c r="D90" s="97"/>
      <c r="E90" s="30"/>
      <c r="F90" s="50"/>
      <c r="G90" s="41"/>
      <c r="H90" s="41"/>
      <c r="I90" s="41"/>
      <c r="J90" s="41"/>
      <c r="K90" s="30"/>
    </row>
    <row r="91" spans="1:11" x14ac:dyDescent="0.2">
      <c r="A91" s="29"/>
      <c r="B91" s="30"/>
      <c r="C91" s="30"/>
      <c r="D91" s="29"/>
      <c r="E91" s="30"/>
      <c r="F91" s="50"/>
      <c r="G91" s="41"/>
      <c r="H91" s="41"/>
      <c r="I91" s="41"/>
      <c r="J91" s="41"/>
      <c r="K91" s="30"/>
    </row>
    <row r="92" spans="1:11" x14ac:dyDescent="0.2">
      <c r="A92" s="29"/>
      <c r="B92" s="30"/>
      <c r="C92" s="30"/>
      <c r="D92" s="29"/>
      <c r="E92" s="30"/>
      <c r="F92" s="50"/>
      <c r="G92" s="41"/>
      <c r="H92" s="41"/>
      <c r="I92" s="41"/>
      <c r="J92" s="41"/>
      <c r="K92" s="30"/>
    </row>
    <row r="93" spans="1:11" x14ac:dyDescent="0.2">
      <c r="A93" s="29"/>
      <c r="B93" s="30"/>
      <c r="C93" s="30"/>
      <c r="D93" s="29"/>
      <c r="E93" s="30"/>
      <c r="F93" s="50"/>
      <c r="G93" s="41"/>
      <c r="H93" s="41"/>
      <c r="I93" s="41"/>
      <c r="J93" s="41"/>
      <c r="K93" s="30"/>
    </row>
    <row r="94" spans="1:11" x14ac:dyDescent="0.2">
      <c r="A94" s="29"/>
      <c r="B94" s="30"/>
      <c r="C94" s="30"/>
      <c r="D94" s="42"/>
      <c r="E94" s="30"/>
      <c r="F94" s="103"/>
      <c r="G94" s="103"/>
      <c r="H94" s="103"/>
      <c r="I94" s="103"/>
      <c r="J94" s="103"/>
      <c r="K94" s="103"/>
    </row>
    <row r="95" spans="1:11" ht="15" x14ac:dyDescent="0.2">
      <c r="A95" s="29"/>
      <c r="B95" s="30"/>
      <c r="C95" s="30"/>
      <c r="D95" s="43" t="s">
        <v>20</v>
      </c>
      <c r="E95" s="30"/>
      <c r="F95" s="102" t="s">
        <v>81</v>
      </c>
      <c r="G95" s="102"/>
      <c r="H95" s="102"/>
      <c r="I95" s="102"/>
      <c r="J95" s="102"/>
      <c r="K95" s="102"/>
    </row>
    <row r="96" spans="1:11" ht="15" x14ac:dyDescent="0.2">
      <c r="A96" s="29"/>
      <c r="B96" s="30"/>
      <c r="C96" s="30"/>
      <c r="D96" s="43" t="s">
        <v>21</v>
      </c>
      <c r="E96" s="30"/>
      <c r="F96" s="98" t="s">
        <v>82</v>
      </c>
      <c r="G96" s="98"/>
      <c r="H96" s="98"/>
      <c r="I96" s="98"/>
      <c r="J96" s="98"/>
      <c r="K96" s="98"/>
    </row>
    <row r="97" spans="1:11" ht="15" x14ac:dyDescent="0.2">
      <c r="A97" s="29"/>
      <c r="B97" s="30"/>
      <c r="C97" s="30"/>
      <c r="D97" s="43" t="s">
        <v>22</v>
      </c>
      <c r="E97" s="30"/>
      <c r="F97" s="50"/>
      <c r="G97" s="41"/>
      <c r="H97" s="41"/>
      <c r="I97" s="41"/>
      <c r="J97" s="41"/>
      <c r="K97" s="30"/>
    </row>
    <row r="98" spans="1:11" x14ac:dyDescent="0.2">
      <c r="A98" s="29"/>
      <c r="B98" s="30"/>
      <c r="C98" s="30"/>
      <c r="D98" s="29"/>
      <c r="E98" s="30"/>
      <c r="F98" s="50"/>
      <c r="G98" s="41"/>
      <c r="H98" s="41"/>
      <c r="I98" s="41"/>
      <c r="J98" s="41"/>
      <c r="K98" s="30"/>
    </row>
  </sheetData>
  <mergeCells count="22">
    <mergeCell ref="A1:K5"/>
    <mergeCell ref="A87:D87"/>
    <mergeCell ref="A88:D88"/>
    <mergeCell ref="A7:K7"/>
    <mergeCell ref="F86:G86"/>
    <mergeCell ref="A85:D85"/>
    <mergeCell ref="A86:D86"/>
    <mergeCell ref="A40:K40"/>
    <mergeCell ref="A60:K60"/>
    <mergeCell ref="A69:K69"/>
    <mergeCell ref="F85:I85"/>
    <mergeCell ref="A80:D80"/>
    <mergeCell ref="A81:D81"/>
    <mergeCell ref="A82:D82"/>
    <mergeCell ref="F87:G87"/>
    <mergeCell ref="F88:G88"/>
    <mergeCell ref="A90:D90"/>
    <mergeCell ref="F96:K96"/>
    <mergeCell ref="A89:D89"/>
    <mergeCell ref="F95:K95"/>
    <mergeCell ref="F94:K94"/>
    <mergeCell ref="F89:G89"/>
  </mergeCells>
  <pageMargins left="0.25" right="0.25" top="0.75" bottom="0.75" header="0.3" footer="0.3"/>
  <pageSetup paperSize="9" scale="38" fitToHeight="0" orientation="landscape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'\\DANIELA\Documentos Compartilhados\SIGMA\2019\Projetos de Redes e Subestações\42-2019 Praças Santo Augusto\Praça Central\[Planilha_LICITACON_v.37 com mat e mo .xlsx]base'!#REF!</xm:f>
          </x14:formula1>
          <xm:sqref>K7:K9 K29:K31 K33 K36:K38 K40:K46 K48:K55 K59:K66 K69:K78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'\\DANIELA\Documentos Compartilhados\SIGMA\2019\Projetos de Redes e Subestações\42-2019 Praças Santo Augusto\Praça Central\[Planilha_LICITACON_v.37 com mat e mo .xlsx]base'!#REF!</xm:f>
          </x14:formula1>
          <xm:sqref>F7:F46 F48:F55 F59:F78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'\\DANIELA\Documentos Compartilhados\SIGMA\2019\Projetos de Redes e Subestações\42-2019 Praças Santo Augusto\Praça Central\[Planilha_LICITACON_v.37 com mat e mo .xlsx]base'!#REF!</xm:f>
          </x14:formula1>
          <xm:sqref>B7 B10:B78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'\\DANIELA\Documentos Compartilhados\SIGMA\2018\Projetos De Redes e Subestações\122-2018 PM Santo Augusto - Escola Antônio Liberato\Entregue\[Planilha_LICITACON_v.37.xlsx]base'!#REF!</xm:f>
          </x14:formula1>
          <xm:sqref>F33 F8:F9 F37:F38 F70:F71 F61:F62 F41:F44 F55 F59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'\\DANIELA\Documentos Compartilhados\SIGMA\2018\Projetos De Redes e Subestações\122-2018 PM Santo Augusto - Escola Antônio Liberato\Entregue\[Planilha_LICITACON_v.37.xlsx]base'!#REF!</xm:f>
          </x14:formula1>
          <xm:sqref>B61:B62 B32:B33 B23 B8:B9 B11:B17 B37 B19:B21 B70:B71 B39 B50:B51 B41:B44 B55:B59 B67:B68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'\\DANIELA\Documentos Compartilhados\SIGMA\2019\Projetos de Redes e Subestações\42-2019 Praças Santo Augusto\Praça Central\[Planilha_LICITACON_v.37 com mat e mo .xlsx]base'!#REF!</xm:f>
          </x14:formula1>
          <xm:sqref>K39 K47 K34:K35 K32 K10:K28 K55:K59 K67:K68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Usuário do Windows</dc:creator>
  <cp:lastModifiedBy>Usuario</cp:lastModifiedBy>
  <cp:lastPrinted>2022-10-20T12:42:11Z</cp:lastPrinted>
  <dcterms:created xsi:type="dcterms:W3CDTF">2019-06-12T13:08:42Z</dcterms:created>
  <dcterms:modified xsi:type="dcterms:W3CDTF">2022-10-20T12:42:14Z</dcterms:modified>
</cp:coreProperties>
</file>